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542748B0-879D-4318-A513-B46D504D806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" r:id="rId1"/>
    <sheet name="2" sheetId="6" r:id="rId2"/>
    <sheet name="3" sheetId="9" r:id="rId3"/>
    <sheet name="4" sheetId="8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5" l="1"/>
  <c r="N16" i="5"/>
  <c r="N15" i="5"/>
  <c r="N14" i="5"/>
  <c r="H15" i="5"/>
  <c r="H16" i="5"/>
  <c r="H17" i="5"/>
  <c r="H14" i="5"/>
  <c r="B37" i="9"/>
  <c r="A35" i="9"/>
  <c r="N28" i="9"/>
  <c r="M28" i="9"/>
  <c r="L28" i="9"/>
  <c r="K28" i="9"/>
  <c r="G28" i="9"/>
  <c r="I28" i="9" s="1"/>
  <c r="F28" i="9"/>
  <c r="E28" i="9"/>
  <c r="I27" i="9"/>
  <c r="I26" i="9"/>
  <c r="I25" i="9"/>
  <c r="I24" i="9"/>
  <c r="I23" i="9"/>
  <c r="I22" i="9"/>
  <c r="I21" i="9"/>
  <c r="I20" i="9"/>
  <c r="I19" i="9"/>
  <c r="I17" i="9"/>
  <c r="L15" i="9"/>
  <c r="I15" i="9"/>
  <c r="L14" i="9"/>
  <c r="I14" i="9"/>
  <c r="B40" i="8" l="1"/>
  <c r="A38" i="8"/>
  <c r="N31" i="8"/>
  <c r="M31" i="8"/>
  <c r="K31" i="8"/>
  <c r="L31" i="8" s="1"/>
  <c r="G31" i="8"/>
  <c r="I31" i="8" s="1"/>
  <c r="F31" i="8"/>
  <c r="E31" i="8"/>
  <c r="I20" i="8"/>
  <c r="L18" i="8"/>
  <c r="I18" i="8"/>
  <c r="L14" i="8"/>
  <c r="I14" i="8"/>
  <c r="B37" i="6" l="1"/>
  <c r="A35" i="6"/>
  <c r="N28" i="6"/>
  <c r="M28" i="6"/>
  <c r="K28" i="6"/>
  <c r="L28" i="6" s="1"/>
  <c r="G28" i="6"/>
  <c r="F28" i="6"/>
  <c r="E28" i="6"/>
  <c r="I27" i="6"/>
  <c r="I26" i="6"/>
  <c r="I25" i="6"/>
  <c r="I24" i="6"/>
  <c r="I23" i="6"/>
  <c r="I22" i="6"/>
  <c r="I21" i="6"/>
  <c r="I20" i="6"/>
  <c r="I19" i="6"/>
  <c r="I17" i="6"/>
  <c r="L15" i="6"/>
  <c r="I15" i="6"/>
  <c r="L14" i="6"/>
  <c r="I14" i="6"/>
  <c r="I14" i="1"/>
  <c r="I15" i="1"/>
  <c r="I17" i="1"/>
  <c r="I28" i="6" l="1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J17" i="5"/>
  <c r="L16" i="5"/>
  <c r="J16" i="5"/>
  <c r="L15" i="5"/>
  <c r="J15" i="5"/>
  <c r="L14" i="5"/>
  <c r="J14" i="5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28" i="1" l="1"/>
  <c r="E28" i="5"/>
  <c r="H28" i="5" s="1"/>
  <c r="L18" i="5"/>
  <c r="H26" i="5"/>
  <c r="L26" i="5"/>
  <c r="H18" i="5"/>
  <c r="I28" i="1"/>
  <c r="I18" i="5"/>
  <c r="J18" i="5" s="1"/>
  <c r="I24" i="5"/>
  <c r="J24" i="5" s="1"/>
  <c r="H22" i="5"/>
  <c r="I22" i="5"/>
  <c r="J22" i="5" s="1"/>
  <c r="I28" i="5" l="1"/>
  <c r="J28" i="5" s="1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9743CFCF-5483-433C-80FD-8FB8F855BE3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A0903514-AF0D-4B73-88E4-4CB4E07A0E89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BAC91FEE-41E1-4982-BE00-A9DAFACDFB2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<sst xmlns="http://schemas.openxmlformats.org/spreadsheetml/2006/main" count="263" uniqueCount="55">
  <si>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</si>
  <si>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</si>
  <si>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</si>
  <si>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</si>
  <si>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</si>
  <si>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</si>
  <si>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</si>
  <si>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</si>
  <si>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</si>
  <si>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</si>
  <si>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</si>
  <si>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</si>
  <si>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</si>
  <si>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</si>
  <si>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</si>
  <si>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</si>
  <si>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</si>
  <si>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</si>
  <si>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</si>
  <si>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</si>
  <si>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</si>
  <si>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</si>
  <si>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</si>
  <si>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</si>
  <si>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</si>
  <si>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</si>
  <si>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</si>
  <si>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</si>
  <si>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</si>
  <si>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</si>
  <si>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</si>
  <si>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</si>
  <si>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</si>
  <si>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</si>
  <si>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Francisco José Gómez Marín</t>
  </si>
  <si>
    <t>Jessica Alejandra Reyes Larios</t>
  </si>
  <si>
    <t>SISTEMAS DE INFORMACIÓN GEOGRÁFICA</t>
  </si>
  <si>
    <t>406 A</t>
  </si>
  <si>
    <t>EVALUACIÓN DE IMPACTO AMBIENTAL</t>
  </si>
  <si>
    <t>TALLER DE INVESTIGACIÓN I</t>
  </si>
  <si>
    <t>MODELIZACIÓN Y SIMULACIÓN DE SISTEMAS AMBIENTALES</t>
  </si>
  <si>
    <t>806 A</t>
  </si>
  <si>
    <t>Febrero - Junio 2025</t>
  </si>
  <si>
    <t>606 A</t>
  </si>
  <si>
    <t>606 B</t>
  </si>
  <si>
    <t>2°</t>
  </si>
  <si>
    <t>II</t>
  </si>
  <si>
    <t>S/E</t>
  </si>
  <si>
    <t>3°</t>
  </si>
  <si>
    <t>III</t>
  </si>
  <si>
    <t>4°</t>
  </si>
  <si>
    <t>IV</t>
  </si>
  <si>
    <t>V</t>
  </si>
  <si>
    <t>VI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</si>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</sst>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4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6" fontId="4" fillId="0" borderId="4" xfId="2" applyFont="1" applyBorder="1" applyAlignment="1">
      <alignment horizontal="center" vertical="center" wrapText="1"/>
    </xf>
    <xf numFmtId="165" fontId="4" fillId="0" borderId="5" xfId="1" applyFont="1" applyBorder="1" applyAlignment="1">
      <alignment horizontal="center" vertical="center" wrapText="1"/>
    </xf>
    <xf numFmtId="166" fontId="4" fillId="0" borderId="5" xfId="2" applyFont="1" applyBorder="1" applyAlignment="1">
      <alignment horizontal="center" vertical="center" wrapText="1"/>
    </xf>
    <xf numFmtId="165" fontId="4" fillId="0" borderId="6" xfId="1" applyFont="1" applyBorder="1" applyAlignment="1">
      <alignment horizontal="center" vertical="center" wrapText="1"/>
    </xf>
    <xf numFmtId="166" fontId="4" fillId="0" borderId="6" xfId="2" applyFont="1" applyBorder="1" applyAlignment="1">
      <alignment horizontal="center" vertical="center" wrapText="1"/>
    </xf>
    <xf numFmtId="9" fontId="4" fillId="0" borderId="3" xfId="1" applyNumberFormat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462AF94-985A-4730-84D4-DC30A868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E90123C4-7CAB-4D9F-9C23-6DA34EA4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FA194820-ECEF-4016-B5EF-4212E21D1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3D06C0B-B865-491A-9122-C6DAA522C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EDA1ABC1-F00D-4F5C-B5EC-5FD8A6E3B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D6A6B301-8B61-43E3-A450-78A81A39F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zoomScale="90" zoomScaleNormal="90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8" ht="13.8" x14ac:dyDescent="0.25">
      <c r="A6" s="40" t="s">
        <v>3</v>
      </c>
      <c r="B6" s="40"/>
      <c r="C6" s="40"/>
      <c r="D6" s="40"/>
      <c r="E6" s="41" t="s">
        <v>4</v>
      </c>
      <c r="F6" s="41"/>
      <c r="G6" s="41"/>
      <c r="H6" s="41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36" t="s">
        <v>6</v>
      </c>
      <c r="C8" s="36"/>
      <c r="D8" s="6" t="s">
        <v>7</v>
      </c>
      <c r="E8" s="7">
        <v>4</v>
      </c>
      <c r="G8" s="4" t="s">
        <v>8</v>
      </c>
      <c r="H8" s="7">
        <v>4</v>
      </c>
      <c r="I8" s="38" t="s">
        <v>9</v>
      </c>
      <c r="J8" s="38"/>
      <c r="K8" s="38"/>
      <c r="L8" s="36" t="s">
        <v>42</v>
      </c>
      <c r="M8" s="36"/>
      <c r="N8" s="36"/>
    </row>
    <row r="9" spans="1:18" ht="13.8" x14ac:dyDescent="0.25"/>
    <row r="10" spans="1:18" ht="13.8" x14ac:dyDescent="0.25">
      <c r="A10" s="4" t="s">
        <v>10</v>
      </c>
      <c r="B10" s="36" t="s">
        <v>11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30" t="s">
        <v>12</v>
      </c>
      <c r="B12" s="37" t="s">
        <v>13</v>
      </c>
      <c r="C12" s="37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0" t="s">
        <v>24</v>
      </c>
    </row>
    <row r="13" spans="1:18" ht="13.8" x14ac:dyDescent="0.25">
      <c r="A13" s="30"/>
      <c r="B13" s="37"/>
      <c r="C13" s="37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0"/>
    </row>
    <row r="14" spans="1:18" s="13" customFormat="1" ht="26.4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24</v>
      </c>
      <c r="F14" s="11">
        <v>21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70</v>
      </c>
      <c r="N14" s="12">
        <v>0.88</v>
      </c>
      <c r="R14" s="1"/>
    </row>
    <row r="15" spans="1:18" s="13" customFormat="1" ht="26.4" x14ac:dyDescent="0.25">
      <c r="A15" s="10" t="s">
        <v>38</v>
      </c>
      <c r="B15" s="11" t="s">
        <v>24</v>
      </c>
      <c r="C15" s="11" t="s">
        <v>43</v>
      </c>
      <c r="D15" s="11" t="s">
        <v>27</v>
      </c>
      <c r="E15" s="11">
        <v>21</v>
      </c>
      <c r="F15" s="11">
        <v>17</v>
      </c>
      <c r="G15" s="11"/>
      <c r="H15" s="12"/>
      <c r="I15" s="11">
        <f t="shared" si="0"/>
        <v>4</v>
      </c>
      <c r="J15" s="12"/>
      <c r="K15" s="11">
        <v>0</v>
      </c>
      <c r="L15" s="12">
        <f>K15/E15</f>
        <v>0</v>
      </c>
      <c r="M15" s="11">
        <v>64</v>
      </c>
      <c r="N15" s="12">
        <v>0.81</v>
      </c>
    </row>
    <row r="16" spans="1:18" s="13" customFormat="1" ht="13.2" x14ac:dyDescent="0.25">
      <c r="A16" s="10" t="s">
        <v>39</v>
      </c>
      <c r="B16" s="11" t="s">
        <v>24</v>
      </c>
      <c r="C16" s="11" t="s">
        <v>44</v>
      </c>
      <c r="D16" s="11" t="s">
        <v>27</v>
      </c>
      <c r="E16" s="11">
        <v>19</v>
      </c>
      <c r="F16" s="11">
        <v>17</v>
      </c>
      <c r="G16" s="11"/>
      <c r="H16" s="12"/>
      <c r="I16" s="11">
        <v>2</v>
      </c>
      <c r="J16" s="12"/>
      <c r="K16" s="11">
        <v>0</v>
      </c>
      <c r="L16" s="12">
        <f>K16/E16</f>
        <v>0</v>
      </c>
      <c r="M16" s="11">
        <v>75</v>
      </c>
      <c r="N16" s="12">
        <v>0.89470000000000005</v>
      </c>
    </row>
    <row r="17" spans="1:14" s="13" customFormat="1" ht="26.4" x14ac:dyDescent="0.25">
      <c r="A17" s="10" t="s">
        <v>40</v>
      </c>
      <c r="B17" s="11" t="s">
        <v>24</v>
      </c>
      <c r="C17" s="11" t="s">
        <v>41</v>
      </c>
      <c r="D17" s="11" t="s">
        <v>27</v>
      </c>
      <c r="E17" s="11">
        <v>22</v>
      </c>
      <c r="F17" s="11">
        <v>14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51</v>
      </c>
      <c r="N17" s="12">
        <v>0.64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69</v>
      </c>
      <c r="G28" s="14">
        <f>SUM(G14:G27)</f>
        <v>0</v>
      </c>
      <c r="H28" s="15"/>
      <c r="I28" s="14">
        <f t="shared" si="1"/>
        <v>17</v>
      </c>
      <c r="J28" s="15"/>
      <c r="K28" s="14">
        <f>SUM(K14:K27)</f>
        <v>0</v>
      </c>
      <c r="L28" s="15">
        <f>K28/E28</f>
        <v>0</v>
      </c>
      <c r="M28" s="14">
        <f>AVERAGE(M14:M27)</f>
        <v>65</v>
      </c>
      <c r="N28" s="16">
        <f>AVERAGE(N14:N27)</f>
        <v>0.80617499999999997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35" t="s">
        <v>32</v>
      </c>
      <c r="H33" s="35"/>
      <c r="I33" s="35"/>
      <c r="J33" s="35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8" t="e">
        <f>{#REF!}</f>
        <v>#REF!</v>
      </c>
      <c r="B35" s="28"/>
      <c r="C35" s="8"/>
      <c r="E35" s="29"/>
      <c r="F35" s="29"/>
      <c r="G35" s="29"/>
      <c r="H35" s="29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31EB-F30D-48BB-810E-3BB48835C4ED}">
  <sheetPr>
    <pageSetUpPr fitToPage="1"/>
  </sheetPr>
  <dimension ref="A1:AMJ37"/>
  <sheetViews>
    <sheetView zoomScale="90" zoomScaleNormal="90" workbookViewId="0">
      <selection activeCell="L21" sqref="L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8" ht="13.8" x14ac:dyDescent="0.25">
      <c r="A6" s="40" t="s">
        <v>3</v>
      </c>
      <c r="B6" s="40"/>
      <c r="C6" s="40"/>
      <c r="D6" s="40"/>
      <c r="E6" s="41" t="s">
        <v>4</v>
      </c>
      <c r="F6" s="41"/>
      <c r="G6" s="41"/>
      <c r="H6" s="41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36" t="s">
        <v>45</v>
      </c>
      <c r="C8" s="36"/>
      <c r="D8" s="6" t="s">
        <v>7</v>
      </c>
      <c r="E8" s="7">
        <v>4</v>
      </c>
      <c r="G8" s="4" t="s">
        <v>8</v>
      </c>
      <c r="H8" s="7">
        <v>4</v>
      </c>
      <c r="I8" s="38" t="s">
        <v>9</v>
      </c>
      <c r="J8" s="38"/>
      <c r="K8" s="38"/>
      <c r="L8" s="36" t="s">
        <v>42</v>
      </c>
      <c r="M8" s="36"/>
      <c r="N8" s="36"/>
    </row>
    <row r="9" spans="1:18" ht="13.8" x14ac:dyDescent="0.25"/>
    <row r="10" spans="1:18" ht="13.8" x14ac:dyDescent="0.25">
      <c r="A10" s="4" t="s">
        <v>10</v>
      </c>
      <c r="B10" s="36" t="s">
        <v>11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30" t="s">
        <v>12</v>
      </c>
      <c r="B12" s="37" t="s">
        <v>13</v>
      </c>
      <c r="C12" s="37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0" t="s">
        <v>24</v>
      </c>
    </row>
    <row r="13" spans="1:18" ht="13.8" x14ac:dyDescent="0.25">
      <c r="A13" s="30"/>
      <c r="B13" s="37"/>
      <c r="C13" s="37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0"/>
    </row>
    <row r="14" spans="1:18" s="13" customFormat="1" ht="26.4" x14ac:dyDescent="0.25">
      <c r="A14" s="10" t="s">
        <v>36</v>
      </c>
      <c r="B14" s="11" t="s">
        <v>46</v>
      </c>
      <c r="C14" s="11" t="s">
        <v>37</v>
      </c>
      <c r="D14" s="11" t="s">
        <v>27</v>
      </c>
      <c r="E14" s="11">
        <v>24</v>
      </c>
      <c r="F14" s="11">
        <v>16</v>
      </c>
      <c r="G14" s="11"/>
      <c r="H14" s="12"/>
      <c r="I14" s="11">
        <f t="shared" ref="I14:I17" si="0">(E14-SUM(F14:G14))-K14</f>
        <v>8</v>
      </c>
      <c r="J14" s="12"/>
      <c r="K14" s="11">
        <v>0</v>
      </c>
      <c r="L14" s="12">
        <f>K14/E14</f>
        <v>0</v>
      </c>
      <c r="M14" s="11">
        <v>55</v>
      </c>
      <c r="N14" s="12">
        <v>0.67</v>
      </c>
      <c r="R14" s="1"/>
    </row>
    <row r="15" spans="1:18" s="13" customFormat="1" ht="26.4" x14ac:dyDescent="0.25">
      <c r="A15" s="10" t="s">
        <v>38</v>
      </c>
      <c r="B15" s="11" t="s">
        <v>46</v>
      </c>
      <c r="C15" s="11" t="s">
        <v>43</v>
      </c>
      <c r="D15" s="11" t="s">
        <v>27</v>
      </c>
      <c r="E15" s="11">
        <v>21</v>
      </c>
      <c r="F15" s="11">
        <v>18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66</v>
      </c>
      <c r="N15" s="12">
        <v>0.86</v>
      </c>
    </row>
    <row r="16" spans="1:18" s="13" customFormat="1" ht="13.2" x14ac:dyDescent="0.25">
      <c r="A16" s="10" t="s">
        <v>39</v>
      </c>
      <c r="B16" s="11" t="s">
        <v>47</v>
      </c>
      <c r="C16" s="11" t="s">
        <v>44</v>
      </c>
      <c r="D16" s="11" t="s">
        <v>27</v>
      </c>
      <c r="E16" s="11">
        <v>19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0" t="s">
        <v>40</v>
      </c>
      <c r="B17" s="11" t="s">
        <v>46</v>
      </c>
      <c r="C17" s="11" t="s">
        <v>41</v>
      </c>
      <c r="D17" s="11" t="s">
        <v>27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53</v>
      </c>
      <c r="N17" s="12">
        <v>0.68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58</v>
      </c>
      <c r="N28" s="16">
        <f>AVERAGE(N14:N27)</f>
        <v>0.73666666666666669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35" t="s">
        <v>32</v>
      </c>
      <c r="H33" s="35"/>
      <c r="I33" s="35"/>
      <c r="J33" s="35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8" t="e">
        <f>{#REF!}</f>
        <v>#REF!</v>
      </c>
      <c r="B35" s="28"/>
      <c r="C35" s="8"/>
      <c r="E35" s="29"/>
      <c r="F35" s="29"/>
      <c r="G35" s="29"/>
      <c r="H35" s="29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34:D34"/>
    <mergeCell ref="G34:J34"/>
    <mergeCell ref="A35:B35"/>
    <mergeCell ref="E35:H35"/>
    <mergeCell ref="K12:K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398A-3DFD-477F-993E-AB2B272C7710}">
  <sheetPr>
    <pageSetUpPr fitToPage="1"/>
  </sheetPr>
  <dimension ref="A1:AMJ37"/>
  <sheetViews>
    <sheetView topLeftCell="A24" zoomScale="90" zoomScaleNormal="90" workbookViewId="0">
      <selection activeCell="J15" sqref="J15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8" ht="13.8" x14ac:dyDescent="0.25">
      <c r="A6" s="40" t="s">
        <v>3</v>
      </c>
      <c r="B6" s="40"/>
      <c r="C6" s="40"/>
      <c r="D6" s="40"/>
      <c r="E6" s="41" t="s">
        <v>4</v>
      </c>
      <c r="F6" s="41"/>
      <c r="G6" s="41"/>
      <c r="H6" s="41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36" t="s">
        <v>48</v>
      </c>
      <c r="C8" s="36"/>
      <c r="D8" s="6" t="s">
        <v>7</v>
      </c>
      <c r="E8" s="7">
        <v>4</v>
      </c>
      <c r="G8" s="4" t="s">
        <v>8</v>
      </c>
      <c r="H8" s="7">
        <v>4</v>
      </c>
      <c r="I8" s="38" t="s">
        <v>9</v>
      </c>
      <c r="J8" s="38"/>
      <c r="K8" s="38"/>
      <c r="L8" s="36" t="s">
        <v>42</v>
      </c>
      <c r="M8" s="36"/>
      <c r="N8" s="36"/>
    </row>
    <row r="9" spans="1:18" ht="13.8" x14ac:dyDescent="0.25"/>
    <row r="10" spans="1:18" ht="13.8" x14ac:dyDescent="0.25">
      <c r="A10" s="4" t="s">
        <v>10</v>
      </c>
      <c r="B10" s="36" t="s">
        <v>11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30" t="s">
        <v>12</v>
      </c>
      <c r="B12" s="37" t="s">
        <v>13</v>
      </c>
      <c r="C12" s="37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0" t="s">
        <v>24</v>
      </c>
    </row>
    <row r="13" spans="1:18" ht="13.8" x14ac:dyDescent="0.25">
      <c r="A13" s="30"/>
      <c r="B13" s="37"/>
      <c r="C13" s="37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0"/>
    </row>
    <row r="14" spans="1:18" s="13" customFormat="1" ht="26.4" x14ac:dyDescent="0.25">
      <c r="A14" s="10" t="s">
        <v>36</v>
      </c>
      <c r="B14" s="11" t="s">
        <v>49</v>
      </c>
      <c r="C14" s="11" t="s">
        <v>37</v>
      </c>
      <c r="D14" s="11" t="s">
        <v>27</v>
      </c>
      <c r="E14" s="11">
        <v>24</v>
      </c>
      <c r="F14" s="11">
        <v>18</v>
      </c>
      <c r="G14" s="11"/>
      <c r="H14" s="12"/>
      <c r="I14" s="11">
        <f t="shared" ref="I14:I17" si="0">(E14-SUM(F14:G14))-K14</f>
        <v>6</v>
      </c>
      <c r="J14" s="12"/>
      <c r="K14" s="11">
        <v>0</v>
      </c>
      <c r="L14" s="12">
        <f>K14/E14</f>
        <v>0</v>
      </c>
      <c r="M14" s="11">
        <v>57</v>
      </c>
      <c r="N14" s="12">
        <v>0.75</v>
      </c>
      <c r="R14" s="1"/>
    </row>
    <row r="15" spans="1:18" s="13" customFormat="1" ht="26.4" x14ac:dyDescent="0.25">
      <c r="A15" s="10" t="s">
        <v>38</v>
      </c>
      <c r="B15" s="11" t="s">
        <v>49</v>
      </c>
      <c r="C15" s="11" t="s">
        <v>43</v>
      </c>
      <c r="D15" s="11" t="s">
        <v>27</v>
      </c>
      <c r="E15" s="11">
        <v>21</v>
      </c>
      <c r="F15" s="11">
        <v>15</v>
      </c>
      <c r="G15" s="11"/>
      <c r="H15" s="12"/>
      <c r="I15" s="11">
        <f t="shared" si="0"/>
        <v>6</v>
      </c>
      <c r="J15" s="12"/>
      <c r="K15" s="11">
        <v>0</v>
      </c>
      <c r="L15" s="12">
        <f>K15/E15</f>
        <v>0</v>
      </c>
      <c r="M15" s="11">
        <v>63</v>
      </c>
      <c r="N15" s="12">
        <v>0.71</v>
      </c>
    </row>
    <row r="16" spans="1:18" s="13" customFormat="1" ht="13.2" x14ac:dyDescent="0.25">
      <c r="A16" s="10" t="s">
        <v>39</v>
      </c>
      <c r="B16" s="11" t="s">
        <v>46</v>
      </c>
      <c r="C16" s="11" t="s">
        <v>44</v>
      </c>
      <c r="D16" s="11" t="s">
        <v>27</v>
      </c>
      <c r="E16" s="11">
        <v>19</v>
      </c>
      <c r="F16" s="11">
        <v>10</v>
      </c>
      <c r="G16" s="11"/>
      <c r="H16" s="12"/>
      <c r="I16" s="11">
        <v>9</v>
      </c>
      <c r="J16" s="12"/>
      <c r="K16" s="11">
        <v>0</v>
      </c>
      <c r="L16" s="12">
        <v>0</v>
      </c>
      <c r="M16" s="11">
        <v>39</v>
      </c>
      <c r="N16" s="12">
        <v>0.53</v>
      </c>
    </row>
    <row r="17" spans="1:14" s="13" customFormat="1" ht="26.4" x14ac:dyDescent="0.25">
      <c r="A17" s="10" t="s">
        <v>40</v>
      </c>
      <c r="B17" s="11" t="s">
        <v>49</v>
      </c>
      <c r="C17" s="11" t="s">
        <v>41</v>
      </c>
      <c r="D17" s="11" t="s">
        <v>27</v>
      </c>
      <c r="E17" s="11">
        <v>22</v>
      </c>
      <c r="F17" s="11">
        <v>18</v>
      </c>
      <c r="G17" s="11"/>
      <c r="H17" s="12"/>
      <c r="I17" s="11">
        <f t="shared" si="0"/>
        <v>4</v>
      </c>
      <c r="J17" s="12"/>
      <c r="K17" s="11">
        <v>0</v>
      </c>
      <c r="L17" s="12">
        <v>0</v>
      </c>
      <c r="M17" s="11">
        <v>64</v>
      </c>
      <c r="N17" s="12">
        <v>0.82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61</v>
      </c>
      <c r="G28" s="14">
        <f>SUM(G14:G27)</f>
        <v>0</v>
      </c>
      <c r="H28" s="15"/>
      <c r="I28" s="14">
        <f t="shared" si="1"/>
        <v>25</v>
      </c>
      <c r="J28" s="15"/>
      <c r="K28" s="14">
        <f>SUM(K14:K27)</f>
        <v>0</v>
      </c>
      <c r="L28" s="15">
        <f>K28/E28</f>
        <v>0</v>
      </c>
      <c r="M28" s="14">
        <f>AVERAGE(M14:M27)</f>
        <v>55.75</v>
      </c>
      <c r="N28" s="16">
        <f>AVERAGE(N14:N27)</f>
        <v>0.70250000000000001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35" t="s">
        <v>32</v>
      </c>
      <c r="H33" s="35"/>
      <c r="I33" s="35"/>
      <c r="J33" s="35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8" t="e">
        <f>{#REF!}</f>
        <v>#REF!</v>
      </c>
      <c r="B35" s="28"/>
      <c r="C35" s="8"/>
      <c r="E35" s="29"/>
      <c r="F35" s="29"/>
      <c r="G35" s="29"/>
      <c r="H35" s="29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K12:K1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9E5F-73D6-4D9C-BF1F-62C28C508A8F}">
  <sheetPr>
    <pageSetUpPr fitToPage="1"/>
  </sheetPr>
  <dimension ref="A1:AMJ40"/>
  <sheetViews>
    <sheetView zoomScale="90" zoomScaleNormal="90" workbookViewId="0">
      <selection activeCell="G21" sqref="G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8" ht="13.8" x14ac:dyDescent="0.25">
      <c r="A6" s="40" t="s">
        <v>3</v>
      </c>
      <c r="B6" s="40"/>
      <c r="C6" s="40"/>
      <c r="D6" s="40"/>
      <c r="E6" s="41" t="s">
        <v>4</v>
      </c>
      <c r="F6" s="41"/>
      <c r="G6" s="41"/>
      <c r="H6" s="41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36" t="s">
        <v>50</v>
      </c>
      <c r="C8" s="36"/>
      <c r="D8" s="6" t="s">
        <v>7</v>
      </c>
      <c r="E8" s="7">
        <v>4</v>
      </c>
      <c r="G8" s="4" t="s">
        <v>8</v>
      </c>
      <c r="H8" s="7">
        <v>4</v>
      </c>
      <c r="I8" s="38" t="s">
        <v>9</v>
      </c>
      <c r="J8" s="38"/>
      <c r="K8" s="38"/>
      <c r="L8" s="36" t="s">
        <v>42</v>
      </c>
      <c r="M8" s="36"/>
      <c r="N8" s="36"/>
    </row>
    <row r="9" spans="1:18" ht="13.8" x14ac:dyDescent="0.25"/>
    <row r="10" spans="1:18" ht="13.8" x14ac:dyDescent="0.25">
      <c r="A10" s="4" t="s">
        <v>10</v>
      </c>
      <c r="B10" s="36" t="s">
        <v>11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30" t="s">
        <v>12</v>
      </c>
      <c r="B12" s="37" t="s">
        <v>13</v>
      </c>
      <c r="C12" s="37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0" t="s">
        <v>24</v>
      </c>
    </row>
    <row r="13" spans="1:18" ht="13.8" x14ac:dyDescent="0.25">
      <c r="A13" s="30"/>
      <c r="B13" s="37"/>
      <c r="C13" s="37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0"/>
    </row>
    <row r="14" spans="1:18" s="13" customFormat="1" ht="26.4" x14ac:dyDescent="0.25">
      <c r="A14" s="10" t="s">
        <v>36</v>
      </c>
      <c r="B14" s="11" t="s">
        <v>51</v>
      </c>
      <c r="C14" s="11" t="s">
        <v>37</v>
      </c>
      <c r="D14" s="11" t="s">
        <v>27</v>
      </c>
      <c r="E14" s="11">
        <v>24</v>
      </c>
      <c r="F14" s="11">
        <v>20</v>
      </c>
      <c r="G14" s="11"/>
      <c r="H14" s="12"/>
      <c r="I14" s="11">
        <f t="shared" ref="I14:I20" si="0">(E14-SUM(F14:G14))-K14</f>
        <v>4</v>
      </c>
      <c r="J14" s="12"/>
      <c r="K14" s="11">
        <v>0</v>
      </c>
      <c r="L14" s="12">
        <f>K14/E14</f>
        <v>0</v>
      </c>
      <c r="M14" s="11">
        <v>61.7</v>
      </c>
      <c r="N14" s="12">
        <v>0.83</v>
      </c>
      <c r="R14" s="1"/>
    </row>
    <row r="15" spans="1:18" s="13" customFormat="1" ht="26.4" x14ac:dyDescent="0.25">
      <c r="A15" s="10" t="s">
        <v>36</v>
      </c>
      <c r="B15" s="11" t="s">
        <v>52</v>
      </c>
      <c r="C15" s="11" t="s">
        <v>37</v>
      </c>
      <c r="D15" s="11" t="s">
        <v>27</v>
      </c>
      <c r="E15" s="11">
        <v>24</v>
      </c>
      <c r="F15" s="11">
        <v>9</v>
      </c>
      <c r="G15" s="11"/>
      <c r="H15" s="12"/>
      <c r="I15" s="11">
        <v>15</v>
      </c>
      <c r="J15" s="12"/>
      <c r="K15" s="11">
        <v>0</v>
      </c>
      <c r="L15" s="12">
        <v>0</v>
      </c>
      <c r="M15" s="22">
        <v>29.7</v>
      </c>
      <c r="N15" s="23">
        <v>0.38</v>
      </c>
      <c r="R15" s="1"/>
    </row>
    <row r="16" spans="1:18" s="13" customFormat="1" ht="26.4" x14ac:dyDescent="0.25">
      <c r="A16" s="10" t="s">
        <v>36</v>
      </c>
      <c r="B16" s="11" t="s">
        <v>53</v>
      </c>
      <c r="C16" s="11" t="s">
        <v>37</v>
      </c>
      <c r="D16" s="11" t="s">
        <v>27</v>
      </c>
      <c r="E16" s="11">
        <v>24</v>
      </c>
      <c r="F16" s="11">
        <v>14</v>
      </c>
      <c r="G16" s="11"/>
      <c r="H16" s="12"/>
      <c r="I16" s="11">
        <v>10</v>
      </c>
      <c r="J16" s="12"/>
      <c r="K16" s="11">
        <v>0</v>
      </c>
      <c r="L16" s="21">
        <v>0</v>
      </c>
      <c r="M16" s="27">
        <v>46.2</v>
      </c>
      <c r="N16" s="26">
        <v>0.57999999999999996</v>
      </c>
      <c r="R16" s="1"/>
    </row>
    <row r="17" spans="1:18" s="13" customFormat="1" ht="26.4" x14ac:dyDescent="0.25">
      <c r="A17" s="10" t="s">
        <v>38</v>
      </c>
      <c r="B17" s="11" t="s">
        <v>51</v>
      </c>
      <c r="C17" s="11" t="s">
        <v>43</v>
      </c>
      <c r="D17" s="11" t="s">
        <v>27</v>
      </c>
      <c r="E17" s="11">
        <v>21</v>
      </c>
      <c r="F17" s="11">
        <v>20</v>
      </c>
      <c r="G17" s="11"/>
      <c r="H17" s="12"/>
      <c r="I17" s="11">
        <v>1</v>
      </c>
      <c r="J17" s="12"/>
      <c r="K17" s="11">
        <v>0</v>
      </c>
      <c r="L17" s="12">
        <v>0</v>
      </c>
      <c r="M17" s="24">
        <v>78.19</v>
      </c>
      <c r="N17" s="25">
        <v>0.62</v>
      </c>
      <c r="R17" s="1"/>
    </row>
    <row r="18" spans="1:18" s="13" customFormat="1" ht="26.4" x14ac:dyDescent="0.25">
      <c r="A18" s="10" t="s">
        <v>38</v>
      </c>
      <c r="B18" s="11" t="s">
        <v>52</v>
      </c>
      <c r="C18" s="11" t="s">
        <v>43</v>
      </c>
      <c r="D18" s="11" t="s">
        <v>27</v>
      </c>
      <c r="E18" s="11">
        <v>21</v>
      </c>
      <c r="F18" s="11">
        <v>20</v>
      </c>
      <c r="G18" s="11"/>
      <c r="H18" s="12"/>
      <c r="I18" s="11">
        <f t="shared" si="0"/>
        <v>1</v>
      </c>
      <c r="J18" s="12"/>
      <c r="K18" s="11">
        <v>0</v>
      </c>
      <c r="L18" s="12">
        <f>K18/E18</f>
        <v>0</v>
      </c>
      <c r="M18" s="11">
        <v>74.42</v>
      </c>
      <c r="N18" s="12">
        <v>0.52</v>
      </c>
    </row>
    <row r="19" spans="1:18" s="13" customFormat="1" ht="13.2" x14ac:dyDescent="0.25">
      <c r="A19" s="10" t="s">
        <v>39</v>
      </c>
      <c r="B19" s="11" t="s">
        <v>49</v>
      </c>
      <c r="C19" s="11" t="s">
        <v>44</v>
      </c>
      <c r="D19" s="11" t="s">
        <v>27</v>
      </c>
      <c r="E19" s="11">
        <v>19</v>
      </c>
      <c r="F19" s="11">
        <v>12</v>
      </c>
      <c r="G19" s="11"/>
      <c r="H19" s="12"/>
      <c r="I19" s="11">
        <v>7</v>
      </c>
      <c r="J19" s="12"/>
      <c r="K19" s="11">
        <v>0</v>
      </c>
      <c r="L19" s="12">
        <v>0</v>
      </c>
      <c r="M19" s="11">
        <v>48</v>
      </c>
      <c r="N19" s="12">
        <v>0.63</v>
      </c>
    </row>
    <row r="20" spans="1:18" s="13" customFormat="1" ht="26.4" x14ac:dyDescent="0.25">
      <c r="A20" s="10" t="s">
        <v>40</v>
      </c>
      <c r="B20" s="11" t="s">
        <v>51</v>
      </c>
      <c r="C20" s="11" t="s">
        <v>41</v>
      </c>
      <c r="D20" s="11" t="s">
        <v>27</v>
      </c>
      <c r="E20" s="11">
        <v>22</v>
      </c>
      <c r="F20" s="11">
        <v>10</v>
      </c>
      <c r="G20" s="11"/>
      <c r="H20" s="12"/>
      <c r="I20" s="11">
        <f t="shared" si="0"/>
        <v>12</v>
      </c>
      <c r="J20" s="12"/>
      <c r="K20" s="11">
        <v>0</v>
      </c>
      <c r="L20" s="12">
        <v>0</v>
      </c>
      <c r="M20" s="11">
        <v>35.68</v>
      </c>
      <c r="N20" s="12">
        <v>0.1</v>
      </c>
    </row>
    <row r="21" spans="1:18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8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8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8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8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2"/>
    </row>
    <row r="26" spans="1:18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2"/>
    </row>
    <row r="27" spans="1:18" s="13" customFormat="1" ht="13.2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2"/>
    </row>
    <row r="28" spans="1:18" s="13" customFormat="1" ht="13.2" x14ac:dyDescent="0.25">
      <c r="A28" s="10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2"/>
    </row>
    <row r="29" spans="1:18" s="13" customFormat="1" ht="13.2" x14ac:dyDescent="0.25">
      <c r="A29" s="10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2"/>
    </row>
    <row r="30" spans="1:18" s="13" customFormat="1" ht="16.5" customHeight="1" x14ac:dyDescent="0.25">
      <c r="A30" s="10"/>
      <c r="B30" s="11"/>
      <c r="C30" s="11"/>
      <c r="D30" s="11"/>
      <c r="E30" s="11"/>
      <c r="F30" s="11"/>
      <c r="G30" s="11"/>
      <c r="H30" s="12"/>
      <c r="I30" s="11"/>
      <c r="J30" s="12"/>
      <c r="K30" s="11"/>
      <c r="L30" s="12"/>
      <c r="M30" s="11"/>
      <c r="N30" s="12"/>
    </row>
    <row r="31" spans="1:18" ht="13.8" x14ac:dyDescent="0.25">
      <c r="A31" s="14" t="s">
        <v>28</v>
      </c>
      <c r="B31" s="14" t="s">
        <v>29</v>
      </c>
      <c r="C31" s="14" t="s">
        <v>29</v>
      </c>
      <c r="D31" s="14" t="s">
        <v>29</v>
      </c>
      <c r="E31" s="14">
        <f>SUM(E14:E30)</f>
        <v>155</v>
      </c>
      <c r="F31" s="14">
        <f>SUM(F14:F30)</f>
        <v>105</v>
      </c>
      <c r="G31" s="14">
        <f>SUM(G14:G30)</f>
        <v>0</v>
      </c>
      <c r="H31" s="15"/>
      <c r="I31" s="14">
        <f t="shared" ref="I31" si="1">(E31-SUM(F31:G31))-K31</f>
        <v>50</v>
      </c>
      <c r="J31" s="15"/>
      <c r="K31" s="14">
        <f>SUM(K14:K30)</f>
        <v>0</v>
      </c>
      <c r="L31" s="15">
        <f>K31/E31</f>
        <v>0</v>
      </c>
      <c r="M31" s="14">
        <f>AVERAGE(M14:M30)</f>
        <v>53.412857142857149</v>
      </c>
      <c r="N31" s="16">
        <f>AVERAGE(N14:N30)</f>
        <v>0.52285714285714291</v>
      </c>
    </row>
    <row r="32" spans="1:18" ht="13.8" x14ac:dyDescent="0.25"/>
    <row r="33" spans="1:14" ht="135.6" customHeight="1" x14ac:dyDescent="0.25">
      <c r="A33" s="31" t="s">
        <v>30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ht="13.8" x14ac:dyDescent="0.25"/>
    <row r="35" spans="1:14" ht="13.8" x14ac:dyDescent="0.25">
      <c r="A35" s="17"/>
    </row>
    <row r="36" spans="1:14" ht="13.8" x14ac:dyDescent="0.25">
      <c r="B36" s="34" t="s">
        <v>31</v>
      </c>
      <c r="C36" s="34"/>
      <c r="D36" s="34"/>
      <c r="G36" s="35" t="s">
        <v>32</v>
      </c>
      <c r="H36" s="35"/>
      <c r="I36" s="35"/>
      <c r="J36" s="35"/>
    </row>
    <row r="37" spans="1:14" ht="62.25" customHeight="1" x14ac:dyDescent="0.25">
      <c r="B37" s="32"/>
      <c r="C37" s="32"/>
      <c r="D37" s="32"/>
      <c r="G37" s="33"/>
      <c r="H37" s="33"/>
      <c r="I37" s="33"/>
      <c r="J37" s="33"/>
    </row>
    <row r="38" spans="1:14" ht="13.8" hidden="1" x14ac:dyDescent="0.25">
      <c r="A38" s="28" t="e">
        <f>{#REF!}</f>
        <v>#REF!</v>
      </c>
      <c r="B38" s="28"/>
      <c r="C38" s="8"/>
      <c r="E38" s="29"/>
      <c r="F38" s="29"/>
      <c r="G38" s="29"/>
      <c r="H38" s="29"/>
    </row>
    <row r="39" spans="1:14" ht="13.8" hidden="1" x14ac:dyDescent="0.25"/>
    <row r="40" spans="1:14" ht="45" customHeight="1" x14ac:dyDescent="0.25">
      <c r="B40" s="20" t="str">
        <f>B10</f>
        <v>FRANCISCO JOSÉ GÓMEZ MARÍN</v>
      </c>
      <c r="C40" s="20"/>
      <c r="D40" s="20"/>
      <c r="E40" s="18"/>
      <c r="F40" s="18"/>
      <c r="G40" s="20" t="s">
        <v>33</v>
      </c>
      <c r="H40" s="19"/>
      <c r="I40" s="19"/>
      <c r="J40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M12:M13"/>
    <mergeCell ref="N12:N13"/>
    <mergeCell ref="A33:N33"/>
    <mergeCell ref="B36:D36"/>
    <mergeCell ref="G36:J36"/>
    <mergeCell ref="B37:D37"/>
    <mergeCell ref="G37:J37"/>
    <mergeCell ref="A38:B38"/>
    <mergeCell ref="E38:H38"/>
    <mergeCell ref="K12:K1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abSelected="1" topLeftCell="A30" workbookViewId="0">
      <selection activeCell="A34" sqref="A34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.8" x14ac:dyDescent="0.25">
      <c r="A6" s="40" t="s">
        <v>3</v>
      </c>
      <c r="B6" s="40"/>
      <c r="C6" s="40"/>
      <c r="D6" s="40"/>
      <c r="E6" s="41" t="s">
        <v>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6" t="s">
        <v>54</v>
      </c>
      <c r="C8" s="36"/>
      <c r="D8" s="6" t="s">
        <v>7</v>
      </c>
      <c r="E8" s="5">
        <v>4</v>
      </c>
      <c r="G8" s="4" t="s">
        <v>8</v>
      </c>
      <c r="H8" s="5">
        <v>4</v>
      </c>
      <c r="I8" s="38" t="s">
        <v>9</v>
      </c>
      <c r="J8" s="38"/>
      <c r="K8" s="38"/>
      <c r="L8" s="36" t="str">
        <f>'1'!L8</f>
        <v>Febrero - Junio 2025</v>
      </c>
      <c r="M8" s="36"/>
      <c r="N8" s="36"/>
    </row>
    <row r="9" spans="1:14" ht="13.8" x14ac:dyDescent="0.25"/>
    <row r="10" spans="1:14" ht="13.8" x14ac:dyDescent="0.25">
      <c r="A10" s="4" t="s">
        <v>10</v>
      </c>
      <c r="B10" s="36" t="s">
        <v>11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0" t="s">
        <v>12</v>
      </c>
      <c r="B12" s="37" t="s">
        <v>13</v>
      </c>
      <c r="C12" s="37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0" t="s">
        <v>24</v>
      </c>
    </row>
    <row r="13" spans="1:14" ht="13.8" x14ac:dyDescent="0.25">
      <c r="A13" s="30"/>
      <c r="B13" s="37"/>
      <c r="C13" s="37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0"/>
    </row>
    <row r="14" spans="1:14" s="13" customFormat="1" ht="13.2" x14ac:dyDescent="0.25">
      <c r="A14" s="11" t="s">
        <v>36</v>
      </c>
      <c r="B14" s="11" t="s">
        <v>21</v>
      </c>
      <c r="C14" s="11" t="str">
        <f>'1'!C14</f>
        <v>406 A</v>
      </c>
      <c r="D14" s="11" t="str">
        <f>'1'!D14</f>
        <v>IAMB</v>
      </c>
      <c r="E14" s="11">
        <v>24</v>
      </c>
      <c r="F14" s="11">
        <v>13</v>
      </c>
      <c r="G14" s="11">
        <v>9</v>
      </c>
      <c r="H14" s="12">
        <f>(F14+G14)/E14</f>
        <v>0.91666666666666663</v>
      </c>
      <c r="I14" s="11">
        <v>2</v>
      </c>
      <c r="J14" s="12">
        <f t="shared" ref="J14:J28" si="0">I14/E14</f>
        <v>8.3333333333333329E-2</v>
      </c>
      <c r="K14" s="11"/>
      <c r="L14" s="12">
        <f t="shared" ref="L14:L28" si="1">K14/E14</f>
        <v>0</v>
      </c>
      <c r="M14" s="11">
        <v>71.290000000000006</v>
      </c>
      <c r="N14" s="12">
        <f>4/24</f>
        <v>0.16666666666666666</v>
      </c>
    </row>
    <row r="15" spans="1:14" s="13" customFormat="1" ht="13.2" x14ac:dyDescent="0.25">
      <c r="A15" s="11" t="s">
        <v>38</v>
      </c>
      <c r="B15" s="11" t="s">
        <v>21</v>
      </c>
      <c r="C15" s="11" t="str">
        <f>'1'!C15</f>
        <v>606 A</v>
      </c>
      <c r="D15" s="11" t="str">
        <f>'1'!D15</f>
        <v>IAMB</v>
      </c>
      <c r="E15" s="11">
        <v>21</v>
      </c>
      <c r="F15" s="11">
        <v>12</v>
      </c>
      <c r="G15" s="11">
        <v>8</v>
      </c>
      <c r="H15" s="12">
        <f t="shared" ref="H15:H17" si="2">(F15+G15)/E15</f>
        <v>0.95238095238095233</v>
      </c>
      <c r="I15" s="11">
        <v>1</v>
      </c>
      <c r="J15" s="12">
        <f t="shared" si="0"/>
        <v>4.7619047619047616E-2</v>
      </c>
      <c r="K15" s="11"/>
      <c r="L15" s="12">
        <f t="shared" si="1"/>
        <v>0</v>
      </c>
      <c r="M15" s="11">
        <v>76.3</v>
      </c>
      <c r="N15" s="12">
        <f>6/21</f>
        <v>0.2857142857142857</v>
      </c>
    </row>
    <row r="16" spans="1:14" s="13" customFormat="1" ht="13.2" x14ac:dyDescent="0.25">
      <c r="A16" s="11" t="s">
        <v>39</v>
      </c>
      <c r="B16" s="11" t="s">
        <v>21</v>
      </c>
      <c r="C16" s="11" t="str">
        <f>'1'!C16</f>
        <v>606 B</v>
      </c>
      <c r="D16" s="11" t="str">
        <f>'1'!D16</f>
        <v>IAMB</v>
      </c>
      <c r="E16" s="11">
        <v>19</v>
      </c>
      <c r="F16" s="11">
        <v>9</v>
      </c>
      <c r="G16" s="11">
        <v>8</v>
      </c>
      <c r="H16" s="12">
        <f t="shared" si="2"/>
        <v>0.89473684210526316</v>
      </c>
      <c r="I16" s="11">
        <v>2</v>
      </c>
      <c r="J16" s="12">
        <f t="shared" si="0"/>
        <v>0.10526315789473684</v>
      </c>
      <c r="K16" s="11"/>
      <c r="L16" s="12">
        <f t="shared" si="1"/>
        <v>0</v>
      </c>
      <c r="M16" s="11">
        <v>71.52</v>
      </c>
      <c r="N16" s="12">
        <f>3/19</f>
        <v>0.15789473684210525</v>
      </c>
    </row>
    <row r="17" spans="1:14" s="13" customFormat="1" ht="22.8" customHeight="1" x14ac:dyDescent="0.25">
      <c r="A17" s="11" t="str">
        <f>'1'!A17</f>
        <v>MODELIZACIÓN Y SIMULACIÓN DE SISTEMAS AMBIENTALES</v>
      </c>
      <c r="B17" s="11" t="s">
        <v>21</v>
      </c>
      <c r="C17" s="11" t="str">
        <f>'1'!C17</f>
        <v>806 A</v>
      </c>
      <c r="D17" s="11" t="str">
        <f>'1'!D17</f>
        <v>IAMB</v>
      </c>
      <c r="E17" s="11">
        <v>22</v>
      </c>
      <c r="F17" s="11">
        <v>9</v>
      </c>
      <c r="G17" s="11">
        <v>13</v>
      </c>
      <c r="H17" s="12">
        <f t="shared" si="2"/>
        <v>1</v>
      </c>
      <c r="I17" s="11">
        <v>0</v>
      </c>
      <c r="J17" s="12">
        <f t="shared" si="0"/>
        <v>0</v>
      </c>
      <c r="K17" s="11"/>
      <c r="L17" s="12">
        <f t="shared" si="1"/>
        <v>0</v>
      </c>
      <c r="M17" s="11">
        <v>77.36</v>
      </c>
      <c r="N17" s="12">
        <f>15/22</f>
        <v>0.68181818181818177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ref="H14:H27" si="3">F18/E18</f>
        <v>#DIV/0!</v>
      </c>
      <c r="I18" s="11">
        <f t="shared" ref="I14:I28" si="4">(E18-SUM(F18:G18))-K18</f>
        <v>0</v>
      </c>
      <c r="J18" s="12" t="e">
        <f t="shared" si="0"/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3"/>
        <v>#DIV/0!</v>
      </c>
      <c r="I19" s="11">
        <f t="shared" si="4"/>
        <v>0</v>
      </c>
      <c r="J19" s="12" t="e">
        <f t="shared" si="0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3"/>
        <v>#DIV/0!</v>
      </c>
      <c r="I20" s="11">
        <f t="shared" si="4"/>
        <v>0</v>
      </c>
      <c r="J20" s="12" t="e">
        <f t="shared" si="0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3"/>
        <v>#DIV/0!</v>
      </c>
      <c r="I21" s="11">
        <f t="shared" si="4"/>
        <v>0</v>
      </c>
      <c r="J21" s="12" t="e">
        <f t="shared" si="0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3"/>
        <v>#DIV/0!</v>
      </c>
      <c r="I22" s="11">
        <f t="shared" si="4"/>
        <v>0</v>
      </c>
      <c r="J22" s="12" t="e">
        <f t="shared" si="0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3"/>
        <v>#DIV/0!</v>
      </c>
      <c r="I23" s="11">
        <f t="shared" si="4"/>
        <v>0</v>
      </c>
      <c r="J23" s="12" t="e">
        <f t="shared" si="0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3"/>
        <v>#DIV/0!</v>
      </c>
      <c r="I24" s="11">
        <f t="shared" si="4"/>
        <v>0</v>
      </c>
      <c r="J24" s="12" t="e">
        <f t="shared" si="0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3"/>
        <v>#DIV/0!</v>
      </c>
      <c r="I25" s="11">
        <f t="shared" si="4"/>
        <v>0</v>
      </c>
      <c r="J25" s="12" t="e">
        <f t="shared" si="0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3"/>
        <v>#DIV/0!</v>
      </c>
      <c r="I26" s="11">
        <f t="shared" si="4"/>
        <v>0</v>
      </c>
      <c r="J26" s="12" t="e">
        <f t="shared" si="0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3"/>
        <v>#DIV/0!</v>
      </c>
      <c r="I27" s="11">
        <f t="shared" si="4"/>
        <v>0</v>
      </c>
      <c r="J27" s="12" t="e">
        <f t="shared" si="0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43</v>
      </c>
      <c r="G28" s="14">
        <f>SUM(G14:G27)</f>
        <v>38</v>
      </c>
      <c r="H28" s="15">
        <f>SUM(F28:G28)/E28</f>
        <v>0.94186046511627908</v>
      </c>
      <c r="I28" s="14">
        <f t="shared" si="4"/>
        <v>5</v>
      </c>
      <c r="J28" s="15">
        <f t="shared" si="0"/>
        <v>5.8139534883720929E-2</v>
      </c>
      <c r="K28" s="14">
        <f>SUM(K14:K27)</f>
        <v>0</v>
      </c>
      <c r="L28" s="15">
        <f t="shared" si="1"/>
        <v>0</v>
      </c>
      <c r="M28" s="14">
        <f>AVERAGE(M14:M27)</f>
        <v>74.117500000000007</v>
      </c>
      <c r="N28" s="16">
        <f>AVERAGE(N14:N27)</f>
        <v>0.32302346776030988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35" t="s">
        <v>32</v>
      </c>
      <c r="H33" s="35"/>
      <c r="I33" s="35"/>
      <c r="J33" s="35"/>
    </row>
    <row r="34" spans="1:10" ht="62.25" customHeight="1" x14ac:dyDescent="0.25">
      <c r="B34" s="43" t="s">
        <v>34</v>
      </c>
      <c r="C34" s="43"/>
      <c r="D34" s="43"/>
      <c r="G34" s="36" t="s">
        <v>35</v>
      </c>
      <c r="H34" s="36"/>
      <c r="I34" s="36"/>
      <c r="J34" s="36"/>
    </row>
    <row r="35" spans="1:10" ht="13.8" hidden="1" x14ac:dyDescent="0.25">
      <c r="A35" s="28" t="e">
        <f>{#REF!}</f>
        <v>#REF!</v>
      </c>
      <c r="B35" s="28"/>
      <c r="C35" s="8"/>
      <c r="E35" s="29"/>
      <c r="F35" s="29"/>
      <c r="G35" s="29"/>
      <c r="H35" s="29"/>
    </row>
    <row r="36" spans="1:10" ht="13.8" hidden="1" x14ac:dyDescent="0.25"/>
    <row r="37" spans="1:10" ht="45" customHeight="1" x14ac:dyDescent="0.25">
      <c r="B37" s="42"/>
      <c r="C37" s="42"/>
      <c r="D37" s="42"/>
      <c r="E37" s="18"/>
      <c r="F37" s="18"/>
      <c r="G37" s="29"/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2025-06-15T14:52:24Z</dcterms:modified>
</cp:coreProperties>
</file>