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Semestre Enero-Junio 2025\Reportes\Reporte 4\"/>
    </mc:Choice>
  </mc:AlternateContent>
  <xr:revisionPtr revIDLastSave="0" documentId="13_ncr:1_{42F2F1C7-9337-4381-BF05-04951CDC8ADD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24" l="1"/>
  <c r="I18" i="24"/>
  <c r="J18" i="24" s="1"/>
  <c r="D18" i="24"/>
  <c r="C18" i="24"/>
  <c r="A18" i="24"/>
  <c r="L17" i="24"/>
  <c r="I17" i="24"/>
  <c r="J17" i="24" s="1"/>
  <c r="D17" i="24"/>
  <c r="C17" i="24"/>
  <c r="A17" i="24"/>
  <c r="L16" i="24"/>
  <c r="I16" i="24"/>
  <c r="J16" i="24" s="1"/>
  <c r="D16" i="24"/>
  <c r="C16" i="24"/>
  <c r="A16" i="24"/>
  <c r="L15" i="24"/>
  <c r="I15" i="24"/>
  <c r="J15" i="24" s="1"/>
  <c r="D15" i="24"/>
  <c r="C15" i="24"/>
  <c r="A15" i="24"/>
  <c r="J15" i="23"/>
  <c r="J16" i="23"/>
  <c r="J17" i="23"/>
  <c r="J18" i="23"/>
  <c r="L18" i="23"/>
  <c r="I18" i="23"/>
  <c r="D18" i="23"/>
  <c r="C18" i="23"/>
  <c r="A18" i="23"/>
  <c r="L17" i="23"/>
  <c r="I17" i="23"/>
  <c r="D17" i="23"/>
  <c r="C17" i="23"/>
  <c r="A17" i="23"/>
  <c r="L16" i="23"/>
  <c r="I16" i="23"/>
  <c r="D16" i="23"/>
  <c r="C16" i="23"/>
  <c r="A16" i="23"/>
  <c r="L15" i="23"/>
  <c r="I15" i="23"/>
  <c r="D15" i="23"/>
  <c r="C15" i="23"/>
  <c r="A15" i="23"/>
  <c r="L18" i="22"/>
  <c r="I18" i="22"/>
  <c r="L17" i="22"/>
  <c r="I17" i="22"/>
  <c r="L16" i="22"/>
  <c r="I16" i="22"/>
  <c r="L15" i="22"/>
  <c r="I15" i="22"/>
  <c r="L14" i="22"/>
  <c r="I14" i="22"/>
  <c r="D18" i="22"/>
  <c r="D17" i="22"/>
  <c r="D16" i="22"/>
  <c r="D15" i="22"/>
  <c r="C18" i="22"/>
  <c r="C17" i="22"/>
  <c r="C16" i="22"/>
  <c r="C15" i="22"/>
  <c r="A18" i="22"/>
  <c r="A17" i="22"/>
  <c r="A16" i="22"/>
  <c r="A15" i="22"/>
  <c r="A14" i="22"/>
  <c r="L18" i="10"/>
  <c r="I17" i="10"/>
  <c r="I18" i="10"/>
  <c r="L17" i="10"/>
  <c r="L16" i="10"/>
  <c r="I16" i="10"/>
  <c r="L15" i="10"/>
  <c r="I15" i="10"/>
  <c r="A14" i="23"/>
  <c r="C14" i="24"/>
  <c r="A14" i="25"/>
  <c r="L14" i="24"/>
  <c r="A14" i="24" l="1"/>
  <c r="I14" i="24"/>
  <c r="J14" i="24" s="1"/>
  <c r="L14" i="25" l="1"/>
  <c r="D14" i="25"/>
  <c r="C14" i="25"/>
  <c r="I14" i="25" l="1"/>
  <c r="J14" i="25" s="1"/>
  <c r="E6" i="25"/>
  <c r="Q13" i="24"/>
  <c r="E6" i="23"/>
  <c r="E6" i="22"/>
  <c r="E8" i="22"/>
  <c r="G28" i="10" l="1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J14" i="23" s="1"/>
  <c r="D14" i="23"/>
  <c r="C14" i="23"/>
  <c r="B10" i="23"/>
  <c r="B37" i="23" s="1"/>
  <c r="L8" i="23"/>
  <c r="H8" i="23"/>
  <c r="E8" i="23"/>
  <c r="I24" i="22"/>
  <c r="C14" i="22"/>
  <c r="D14" i="22"/>
  <c r="B10" i="22"/>
  <c r="B38" i="22" s="1"/>
  <c r="L8" i="22"/>
  <c r="H8" i="22"/>
  <c r="N29" i="22"/>
  <c r="M29" i="22"/>
  <c r="K29" i="22"/>
  <c r="G29" i="22"/>
  <c r="F29" i="22"/>
  <c r="B37" i="10"/>
  <c r="N28" i="10"/>
  <c r="M28" i="10"/>
  <c r="F28" i="10"/>
  <c r="E28" i="10"/>
  <c r="L14" i="10"/>
  <c r="I14" i="10"/>
  <c r="I21" i="22" l="1"/>
  <c r="I26" i="22"/>
  <c r="I22" i="22"/>
  <c r="I25" i="22"/>
  <c r="I28" i="22"/>
  <c r="E28" i="25"/>
  <c r="E28" i="24"/>
  <c r="L14" i="23"/>
  <c r="E28" i="23"/>
  <c r="I23" i="22"/>
  <c r="I27" i="22"/>
  <c r="E29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<sst xmlns="http://schemas.openxmlformats.org/spreadsheetml/2006/main" count="202" uniqueCount="52">
  <si>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</si>
  <si>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</si>
  <si>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</si>
  <si>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</si>
  <si>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</si>
  <si>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</si>
  <si>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</si>
  <si>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</si>
  <si>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</si>
  <si>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</si>
  <si>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</si>
  <si>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</si>
  <si>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</si>
  <si>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</si>
  <si>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</si>
  <si>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</si>
  <si>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</si>
  <si>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</si>
  <si>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</si>
  <si>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</si>
  <si>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</si>
  <si>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</si>
  <si>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</si>
  <si>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</si>
  <si>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</si>
  <si>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</si>
  <si>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</si>
  <si>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</si>
  <si>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</si>
  <si>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</si>
  <si>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</si>
  <si>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JUAN RAFAEL GONZÁLEZ CADENA</t>
  </si>
  <si>
    <t>II</t>
  </si>
  <si>
    <t>T</t>
  </si>
  <si>
    <t>IV</t>
  </si>
  <si>
    <t>MARCOS CAGAL ORTIZ</t>
  </si>
  <si>
    <t>DIVISIÓN DE INGENIERIA</t>
  </si>
  <si>
    <t>INFORMATICA</t>
  </si>
  <si>
    <t>IINF</t>
  </si>
  <si>
    <t>SE</t>
  </si>
  <si>
    <t>SEGURIDAD INFORMÁTICA</t>
  </si>
  <si>
    <t>TALLER DE BASES DE DATOS</t>
  </si>
  <si>
    <t>INTELIGENCIA DE NEGOCIOAS - A</t>
  </si>
  <si>
    <t>INTELIGENCIA DE NEGOCIOS - B</t>
  </si>
  <si>
    <t>SOFTWARE DE APLICACIÓN EJECUTIVO</t>
  </si>
  <si>
    <t>207-A</t>
  </si>
  <si>
    <t>810-A</t>
  </si>
  <si>
    <t>610-A</t>
  </si>
  <si>
    <t>IGE</t>
  </si>
  <si>
    <t>Febrero - Junio 2025</t>
  </si>
  <si>
    <t>810-B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</si>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</sst>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Normal="100" zoomScaleSheetLayoutView="100" workbookViewId="0">
      <selection activeCell="E14" sqref="E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36</v>
      </c>
      <c r="B6" s="23"/>
      <c r="C6" s="23"/>
      <c r="D6" s="23"/>
      <c r="E6" s="24" t="s">
        <v>37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4</v>
      </c>
      <c r="I8" s="33" t="s">
        <v>7</v>
      </c>
      <c r="J8" s="33"/>
      <c r="K8" s="33"/>
      <c r="L8" s="34" t="s">
        <v>49</v>
      </c>
      <c r="M8" s="34"/>
      <c r="N8" s="34"/>
    </row>
    <row r="10" spans="1:14" ht="13" x14ac:dyDescent="0.3">
      <c r="A10" s="4" t="s">
        <v>8</v>
      </c>
      <c r="B10" s="34" t="s">
        <v>31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16.5" customHeight="1" x14ac:dyDescent="0.25">
      <c r="A14" s="8" t="s">
        <v>40</v>
      </c>
      <c r="B14" s="9" t="s">
        <v>21</v>
      </c>
      <c r="C14" s="9" t="s">
        <v>46</v>
      </c>
      <c r="D14" s="9" t="s">
        <v>38</v>
      </c>
      <c r="E14" s="9">
        <v>9</v>
      </c>
      <c r="F14" s="9">
        <v>8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0.89</v>
      </c>
    </row>
    <row r="15" spans="1:14" s="11" customFormat="1" ht="25" x14ac:dyDescent="0.25">
      <c r="A15" s="8" t="s">
        <v>41</v>
      </c>
      <c r="B15" s="9" t="s">
        <v>21</v>
      </c>
      <c r="C15" s="9" t="s">
        <v>47</v>
      </c>
      <c r="D15" s="9" t="s">
        <v>38</v>
      </c>
      <c r="E15" s="9">
        <v>20</v>
      </c>
      <c r="F15" s="9">
        <v>4</v>
      </c>
      <c r="G15" s="9"/>
      <c r="H15" s="10"/>
      <c r="I15" s="9">
        <f t="shared" ref="I15" si="2">(E15-SUM(F15:G15))-K15</f>
        <v>16</v>
      </c>
      <c r="J15" s="10"/>
      <c r="K15" s="9">
        <v>0</v>
      </c>
      <c r="L15" s="10">
        <f t="shared" ref="L15:L16" si="3">K15/E15</f>
        <v>0</v>
      </c>
      <c r="M15" s="9">
        <v>18</v>
      </c>
      <c r="N15" s="15">
        <v>0.2</v>
      </c>
    </row>
    <row r="16" spans="1:14" s="11" customFormat="1" ht="25" x14ac:dyDescent="0.25">
      <c r="A16" s="8" t="s">
        <v>42</v>
      </c>
      <c r="B16" s="9" t="s">
        <v>21</v>
      </c>
      <c r="C16" s="9" t="s">
        <v>46</v>
      </c>
      <c r="D16" s="9" t="s">
        <v>38</v>
      </c>
      <c r="E16" s="9">
        <v>8</v>
      </c>
      <c r="F16" s="9">
        <v>8</v>
      </c>
      <c r="G16" s="9"/>
      <c r="H16" s="10"/>
      <c r="I16" s="9">
        <f t="shared" ref="I16:I18" si="4">(E16-SUM(F16:G16))-K16</f>
        <v>0</v>
      </c>
      <c r="J16" s="10"/>
      <c r="K16" s="9">
        <v>0</v>
      </c>
      <c r="L16" s="10">
        <f t="shared" si="3"/>
        <v>0</v>
      </c>
      <c r="M16" s="9">
        <v>94</v>
      </c>
      <c r="N16" s="15">
        <v>0.63</v>
      </c>
    </row>
    <row r="17" spans="1:14" s="11" customFormat="1" ht="25" x14ac:dyDescent="0.25">
      <c r="A17" s="8" t="s">
        <v>43</v>
      </c>
      <c r="B17" s="9" t="s">
        <v>21</v>
      </c>
      <c r="C17" s="9" t="s">
        <v>50</v>
      </c>
      <c r="D17" s="9" t="s">
        <v>38</v>
      </c>
      <c r="E17" s="9">
        <v>13</v>
      </c>
      <c r="F17" s="9">
        <v>13</v>
      </c>
      <c r="G17" s="9"/>
      <c r="H17" s="10"/>
      <c r="I17" s="9">
        <f t="shared" si="4"/>
        <v>0</v>
      </c>
      <c r="J17" s="10"/>
      <c r="K17" s="9">
        <v>0</v>
      </c>
      <c r="L17" s="10">
        <f t="shared" ref="L17:L18" si="5">K17/E17</f>
        <v>0</v>
      </c>
      <c r="M17" s="9">
        <v>94</v>
      </c>
      <c r="N17" s="15">
        <v>0.85</v>
      </c>
    </row>
    <row r="18" spans="1:14" s="11" customFormat="1" ht="25" x14ac:dyDescent="0.25">
      <c r="A18" s="8" t="s">
        <v>44</v>
      </c>
      <c r="B18" s="9">
        <v>1</v>
      </c>
      <c r="C18" s="9" t="s">
        <v>45</v>
      </c>
      <c r="D18" s="9" t="s">
        <v>48</v>
      </c>
      <c r="E18" s="9">
        <v>18</v>
      </c>
      <c r="F18" s="9">
        <v>17</v>
      </c>
      <c r="G18" s="9"/>
      <c r="H18" s="10"/>
      <c r="I18" s="9">
        <f t="shared" si="4"/>
        <v>1</v>
      </c>
      <c r="J18" s="10"/>
      <c r="K18" s="9">
        <v>0</v>
      </c>
      <c r="L18" s="10">
        <f t="shared" si="5"/>
        <v>0</v>
      </c>
      <c r="M18" s="9">
        <v>94</v>
      </c>
      <c r="N18" s="15">
        <v>0.89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50</v>
      </c>
      <c r="G28" s="17">
        <f>SUM(G14:G27)</f>
        <v>0</v>
      </c>
      <c r="H28" s="18"/>
      <c r="I28" s="17">
        <f t="shared" si="0"/>
        <v>18</v>
      </c>
      <c r="J28" s="18"/>
      <c r="K28" s="17"/>
      <c r="L28" s="18">
        <f t="shared" si="1"/>
        <v>0</v>
      </c>
      <c r="M28" s="17">
        <f>AVERAGE(M14:M27)</f>
        <v>76.599999999999994</v>
      </c>
      <c r="N28" s="19">
        <f>AVERAGE(N14:N27)</f>
        <v>0.69200000000000006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JUAN RAFAEL GONZÁLEZ CADENA</v>
      </c>
      <c r="C37" s="40"/>
      <c r="D37" s="40"/>
      <c r="E37" s="13"/>
      <c r="F37" s="13"/>
      <c r="G37" s="40" t="s">
        <v>35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11" zoomScaleNormal="100" zoomScaleSheetLayoutView="100" workbookViewId="0">
      <selection activeCell="A15" sqref="A15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tr">
        <f>'1'!E6</f>
        <v>INFORMATICA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 - Junio 2025</v>
      </c>
      <c r="M8" s="34"/>
      <c r="N8" s="34"/>
    </row>
    <row r="10" spans="1:14" ht="13" x14ac:dyDescent="0.3">
      <c r="A10" s="4" t="s">
        <v>8</v>
      </c>
      <c r="B10" s="34" t="str">
        <f>'1'!B10</f>
        <v>JUAN RAFAEL GONZÁLEZ CADENA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tr">
        <f>'1'!A14</f>
        <v>SEGURIDAD INFORMÁTICA</v>
      </c>
      <c r="B14" s="9" t="s">
        <v>39</v>
      </c>
      <c r="C14" s="9" t="str">
        <f>'1'!C14</f>
        <v>810-A</v>
      </c>
      <c r="D14" s="9" t="str">
        <f>'1'!D14</f>
        <v>IINF</v>
      </c>
      <c r="E14" s="9">
        <v>9</v>
      </c>
      <c r="F14" s="9"/>
      <c r="G14" s="9"/>
      <c r="H14" s="10"/>
      <c r="I14" s="9">
        <f t="shared" ref="I14" si="0">(E14-SUM(F14:G14))-K14</f>
        <v>9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ht="25" x14ac:dyDescent="0.25">
      <c r="A15" s="8" t="str">
        <f>'1'!A15</f>
        <v>TALLER DE BASES DE DATOS</v>
      </c>
      <c r="B15" s="9" t="s">
        <v>32</v>
      </c>
      <c r="C15" s="9" t="str">
        <f>'1'!C15</f>
        <v>610-A</v>
      </c>
      <c r="D15" s="9" t="str">
        <f>'1'!D15</f>
        <v>IINF</v>
      </c>
      <c r="E15" s="9">
        <v>20</v>
      </c>
      <c r="F15" s="9">
        <v>18</v>
      </c>
      <c r="G15" s="9"/>
      <c r="H15" s="10"/>
      <c r="I15" s="9">
        <f t="shared" ref="I15" si="2">(E15-SUM(F15:G15))-K15</f>
        <v>2</v>
      </c>
      <c r="J15" s="10"/>
      <c r="K15" s="9">
        <v>0</v>
      </c>
      <c r="L15" s="10">
        <f t="shared" si="1"/>
        <v>0</v>
      </c>
      <c r="M15" s="9">
        <v>75</v>
      </c>
      <c r="N15" s="15">
        <v>0.9</v>
      </c>
    </row>
    <row r="16" spans="1:14" s="11" customFormat="1" ht="25" x14ac:dyDescent="0.25">
      <c r="A16" s="8" t="str">
        <f>'1'!A16</f>
        <v>INTELIGENCIA DE NEGOCIOAS - A</v>
      </c>
      <c r="B16" s="9" t="s">
        <v>39</v>
      </c>
      <c r="C16" s="9" t="str">
        <f>'1'!C16</f>
        <v>810-A</v>
      </c>
      <c r="D16" s="9" t="str">
        <f>'1'!D16</f>
        <v>IINF</v>
      </c>
      <c r="E16" s="9">
        <v>8</v>
      </c>
      <c r="F16" s="9"/>
      <c r="G16" s="9"/>
      <c r="H16" s="10"/>
      <c r="I16" s="9">
        <f t="shared" ref="I16:I18" si="3">(E16-SUM(F16:G16))-K16</f>
        <v>8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" x14ac:dyDescent="0.25">
      <c r="A17" s="8" t="str">
        <f>'1'!A17</f>
        <v>INTELIGENCIA DE NEGOCIOS - B</v>
      </c>
      <c r="B17" s="9" t="s">
        <v>39</v>
      </c>
      <c r="C17" s="9" t="str">
        <f>'1'!C17</f>
        <v>810-B</v>
      </c>
      <c r="D17" s="9" t="str">
        <f>'1'!D17</f>
        <v>IINF</v>
      </c>
      <c r="E17" s="9">
        <v>13</v>
      </c>
      <c r="F17" s="9"/>
      <c r="G17" s="9"/>
      <c r="H17" s="10"/>
      <c r="I17" s="9">
        <f t="shared" si="3"/>
        <v>13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5" x14ac:dyDescent="0.25">
      <c r="A18" s="9" t="str">
        <f>'1'!A18</f>
        <v>SOFTWARE DE APLICACIÓN EJECUTIVO</v>
      </c>
      <c r="B18" s="9" t="s">
        <v>39</v>
      </c>
      <c r="C18" s="9" t="str">
        <f>'1'!C18</f>
        <v>207-A</v>
      </c>
      <c r="D18" s="9" t="str">
        <f>'1'!D18</f>
        <v>IGE</v>
      </c>
      <c r="E18" s="9">
        <v>18</v>
      </c>
      <c r="F18" s="9"/>
      <c r="G18" s="9"/>
      <c r="H18" s="10"/>
      <c r="I18" s="9">
        <f t="shared" si="3"/>
        <v>18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ref="I21:I29" si="4">(E21-SUM(F21:G21))-K21</f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4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4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4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4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4"/>
        <v>0</v>
      </c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4"/>
        <v>0</v>
      </c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>
        <f t="shared" si="4"/>
        <v>0</v>
      </c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68</v>
      </c>
      <c r="F29" s="17">
        <f>SUM(F14:F28)</f>
        <v>18</v>
      </c>
      <c r="G29" s="17">
        <f>SUM(G14:G28)</f>
        <v>0</v>
      </c>
      <c r="H29" s="18">
        <f>SUM(F29:G29)/E29</f>
        <v>0.26470588235294118</v>
      </c>
      <c r="I29" s="17">
        <f t="shared" si="4"/>
        <v>50</v>
      </c>
      <c r="J29" s="18">
        <f t="shared" ref="J29" si="5">I29/E29</f>
        <v>0.73529411764705888</v>
      </c>
      <c r="K29" s="17">
        <f>SUM(K14:K28)</f>
        <v>0</v>
      </c>
      <c r="L29" s="18">
        <f t="shared" ref="L29" si="6">K29/E29</f>
        <v>0</v>
      </c>
      <c r="M29" s="17">
        <f>AVERAGE(M14:M28)</f>
        <v>75</v>
      </c>
      <c r="N29" s="19">
        <f>AVERAGE(N14:N28)</f>
        <v>0.9</v>
      </c>
    </row>
    <row r="31" spans="1:14" ht="120" customHeight="1" x14ac:dyDescent="0.25">
      <c r="A31" s="30" t="s">
        <v>26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3" spans="1:10" x14ac:dyDescent="0.25">
      <c r="A33" s="12"/>
    </row>
    <row r="34" spans="1:10" ht="13" x14ac:dyDescent="0.3">
      <c r="B34" s="37" t="s">
        <v>27</v>
      </c>
      <c r="C34" s="37"/>
      <c r="D34" s="37"/>
      <c r="G34" s="22" t="s">
        <v>28</v>
      </c>
      <c r="H34" s="22"/>
      <c r="I34" s="22"/>
      <c r="J34" s="22"/>
    </row>
    <row r="35" spans="1:10" ht="62.25" customHeight="1" x14ac:dyDescent="0.25">
      <c r="B35" s="38"/>
      <c r="C35" s="38"/>
      <c r="D35" s="38"/>
      <c r="G35" s="34"/>
      <c r="H35" s="34"/>
      <c r="I35" s="34"/>
      <c r="J35" s="34"/>
    </row>
    <row r="36" spans="1:10" hidden="1" x14ac:dyDescent="0.25">
      <c r="A36" s="39" t="e">
        <v>#REF!</v>
      </c>
      <c r="B36" s="39"/>
      <c r="C36" s="6"/>
      <c r="E36" s="39"/>
      <c r="F36" s="39"/>
      <c r="G36" s="39"/>
      <c r="H36" s="39"/>
    </row>
    <row r="37" spans="1:10" hidden="1" x14ac:dyDescent="0.25"/>
    <row r="38" spans="1:10" ht="45" customHeight="1" x14ac:dyDescent="0.25">
      <c r="B38" s="40" t="str">
        <f>B10</f>
        <v>JUAN RAFAEL GONZÁLEZ CADENA</v>
      </c>
      <c r="C38" s="40"/>
      <c r="D38" s="40"/>
      <c r="E38" s="13"/>
      <c r="F38" s="13"/>
      <c r="G38" s="40" t="s">
        <v>35</v>
      </c>
      <c r="H38" s="40"/>
      <c r="I38" s="40"/>
      <c r="J38" s="40"/>
    </row>
  </sheetData>
  <mergeCells count="31">
    <mergeCell ref="A36:B36"/>
    <mergeCell ref="E36:H36"/>
    <mergeCell ref="B38:D38"/>
    <mergeCell ref="G38:J38"/>
    <mergeCell ref="M12:M13"/>
    <mergeCell ref="N12:N13"/>
    <mergeCell ref="A31:N31"/>
    <mergeCell ref="B35:D35"/>
    <mergeCell ref="G35:J35"/>
    <mergeCell ref="B34:D34"/>
    <mergeCell ref="G34:J34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110" zoomScaleNormal="110" zoomScaleSheetLayoutView="100" workbookViewId="0">
      <selection activeCell="N16" sqref="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tr">
        <f>'1'!E6</f>
        <v>INFORMATICA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 - Junio 2025</v>
      </c>
      <c r="M8" s="34"/>
      <c r="N8" s="34"/>
    </row>
    <row r="10" spans="1:14" ht="13" x14ac:dyDescent="0.3">
      <c r="A10" s="4" t="s">
        <v>8</v>
      </c>
      <c r="B10" s="34" t="str">
        <f>'1'!B10</f>
        <v>JUAN RAFAEL GONZÁLEZ CADENA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21" t="str">
        <f>'1'!A14</f>
        <v>SEGURIDAD INFORMÁTICA</v>
      </c>
      <c r="B14" s="9" t="s">
        <v>32</v>
      </c>
      <c r="C14" s="9" t="str">
        <f>'1'!C14</f>
        <v>810-A</v>
      </c>
      <c r="D14" s="9" t="str">
        <f>'1'!D14</f>
        <v>IINF</v>
      </c>
      <c r="E14" s="9">
        <f>'1'!E14</f>
        <v>9</v>
      </c>
      <c r="F14" s="9">
        <v>8</v>
      </c>
      <c r="G14" s="9"/>
      <c r="H14" s="10"/>
      <c r="I14" s="9">
        <f t="shared" ref="I14:I28" si="0">(E14-SUM(F14:G14))-K14</f>
        <v>1</v>
      </c>
      <c r="J14" s="10">
        <f t="shared" ref="J14:J28" si="1">I14/E14</f>
        <v>0.1111111111111111</v>
      </c>
      <c r="K14" s="9"/>
      <c r="L14" s="10">
        <f t="shared" ref="L14:L28" si="2">K14/E14</f>
        <v>0</v>
      </c>
      <c r="M14" s="9">
        <v>81</v>
      </c>
      <c r="N14" s="15">
        <v>0.82</v>
      </c>
    </row>
    <row r="15" spans="1:14" s="11" customFormat="1" ht="25" x14ac:dyDescent="0.25">
      <c r="A15" s="8" t="str">
        <f>'1'!A15</f>
        <v>TALLER DE BASES DE DATOS</v>
      </c>
      <c r="B15" s="9" t="s">
        <v>51</v>
      </c>
      <c r="C15" s="9" t="str">
        <f>'1'!C15</f>
        <v>610-A</v>
      </c>
      <c r="D15" s="9" t="str">
        <f>'1'!D15</f>
        <v>IINF</v>
      </c>
      <c r="E15" s="9">
        <v>20</v>
      </c>
      <c r="F15" s="9">
        <v>4</v>
      </c>
      <c r="G15" s="9"/>
      <c r="H15" s="10"/>
      <c r="I15" s="9">
        <f t="shared" ref="I15:I18" si="3">(E15-SUM(F15:G15))-K15</f>
        <v>16</v>
      </c>
      <c r="J15" s="10">
        <f t="shared" si="1"/>
        <v>0.8</v>
      </c>
      <c r="K15" s="9">
        <v>0</v>
      </c>
      <c r="L15" s="10">
        <f t="shared" si="2"/>
        <v>0</v>
      </c>
      <c r="M15" s="9">
        <v>18</v>
      </c>
      <c r="N15" s="15">
        <v>0.2</v>
      </c>
    </row>
    <row r="16" spans="1:14" s="11" customFormat="1" ht="25" x14ac:dyDescent="0.25">
      <c r="A16" s="8" t="str">
        <f>'1'!A16</f>
        <v>INTELIGENCIA DE NEGOCIOAS - A</v>
      </c>
      <c r="B16" s="9" t="s">
        <v>32</v>
      </c>
      <c r="C16" s="9" t="str">
        <f>'1'!C16</f>
        <v>810-A</v>
      </c>
      <c r="D16" s="9" t="str">
        <f>'1'!D16</f>
        <v>IINF</v>
      </c>
      <c r="E16" s="9">
        <v>8</v>
      </c>
      <c r="F16" s="9">
        <v>8</v>
      </c>
      <c r="G16" s="9"/>
      <c r="H16" s="10"/>
      <c r="I16" s="9">
        <f t="shared" si="3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90</v>
      </c>
      <c r="N16" s="15">
        <v>0.63</v>
      </c>
    </row>
    <row r="17" spans="1:14" s="11" customFormat="1" ht="25" x14ac:dyDescent="0.25">
      <c r="A17" s="8" t="str">
        <f>'1'!A17</f>
        <v>INTELIGENCIA DE NEGOCIOS - B</v>
      </c>
      <c r="B17" s="9" t="s">
        <v>32</v>
      </c>
      <c r="C17" s="9" t="str">
        <f>'1'!C17</f>
        <v>810-B</v>
      </c>
      <c r="D17" s="9" t="str">
        <f>'1'!D17</f>
        <v>IINF</v>
      </c>
      <c r="E17" s="9">
        <v>13</v>
      </c>
      <c r="F17" s="9">
        <v>8</v>
      </c>
      <c r="G17" s="9"/>
      <c r="H17" s="10"/>
      <c r="I17" s="9">
        <f t="shared" si="3"/>
        <v>5</v>
      </c>
      <c r="J17" s="10">
        <f t="shared" si="1"/>
        <v>0.38461538461538464</v>
      </c>
      <c r="K17" s="9">
        <v>0</v>
      </c>
      <c r="L17" s="10">
        <f t="shared" si="2"/>
        <v>0</v>
      </c>
      <c r="M17" s="9">
        <v>85</v>
      </c>
      <c r="N17" s="15">
        <v>0.62</v>
      </c>
    </row>
    <row r="18" spans="1:14" s="11" customFormat="1" ht="25" x14ac:dyDescent="0.25">
      <c r="A18" s="9" t="str">
        <f>'1'!A18</f>
        <v>SOFTWARE DE APLICACIÓN EJECUTIVO</v>
      </c>
      <c r="B18" s="9" t="s">
        <v>32</v>
      </c>
      <c r="C18" s="9" t="str">
        <f>'1'!C18</f>
        <v>207-A</v>
      </c>
      <c r="D18" s="9" t="str">
        <f>'1'!D18</f>
        <v>IGE</v>
      </c>
      <c r="E18" s="9">
        <v>18</v>
      </c>
      <c r="F18" s="9">
        <v>17</v>
      </c>
      <c r="G18" s="9"/>
      <c r="H18" s="10"/>
      <c r="I18" s="9">
        <f t="shared" si="3"/>
        <v>1</v>
      </c>
      <c r="J18" s="10">
        <f t="shared" si="1"/>
        <v>5.5555555555555552E-2</v>
      </c>
      <c r="K18" s="9">
        <v>0</v>
      </c>
      <c r="L18" s="10">
        <f t="shared" si="2"/>
        <v>0</v>
      </c>
      <c r="M18" s="9">
        <v>83</v>
      </c>
      <c r="N18" s="15">
        <v>0.94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45</v>
      </c>
      <c r="G28" s="17">
        <f>SUM(G14:G27)</f>
        <v>0</v>
      </c>
      <c r="H28" s="18">
        <f>SUM(F28:G28)/E28</f>
        <v>0.66176470588235292</v>
      </c>
      <c r="I28" s="17">
        <f t="shared" si="0"/>
        <v>23</v>
      </c>
      <c r="J28" s="18">
        <f t="shared" si="1"/>
        <v>0.33823529411764708</v>
      </c>
      <c r="K28" s="17">
        <f>SUM(K14:K27)</f>
        <v>0</v>
      </c>
      <c r="L28" s="18">
        <f t="shared" si="2"/>
        <v>0</v>
      </c>
      <c r="M28" s="17">
        <f>AVERAGE(M14:M27)</f>
        <v>71.400000000000006</v>
      </c>
      <c r="N28" s="19">
        <f>AVERAGE(N14:N27)</f>
        <v>0.64200000000000002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JUAN RAFAEL GONZÁLEZ CADENA</v>
      </c>
      <c r="C37" s="40"/>
      <c r="D37" s="40"/>
      <c r="E37" s="13"/>
      <c r="F37" s="13"/>
      <c r="G37" s="40" t="s">
        <v>35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tabSelected="1" topLeftCell="A7" zoomScaleNormal="100" zoomScaleSheetLayoutView="100" workbookViewId="0">
      <selection activeCell="N18" sqref="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7" ht="13" x14ac:dyDescent="0.3">
      <c r="A6" s="23" t="s">
        <v>2</v>
      </c>
      <c r="B6" s="23"/>
      <c r="C6" s="23"/>
      <c r="D6" s="23"/>
      <c r="E6" s="24" t="s">
        <v>37</v>
      </c>
      <c r="F6" s="24"/>
      <c r="G6" s="24"/>
      <c r="H6" s="24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4.5" x14ac:dyDescent="0.3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 - Junio 2025</v>
      </c>
      <c r="M8" s="34"/>
      <c r="N8" s="34"/>
    </row>
    <row r="10" spans="1:17" ht="13" x14ac:dyDescent="0.3">
      <c r="A10" s="4" t="s">
        <v>8</v>
      </c>
      <c r="B10" s="34" t="str">
        <f>'1'!B10</f>
        <v>JUAN RAFAEL GONZÁLEZ CADENA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7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  <c r="Q13" s="1" t="str">
        <f>'1'!E6</f>
        <v>INFORMATICA</v>
      </c>
    </row>
    <row r="14" spans="1:17" s="11" customFormat="1" ht="25" x14ac:dyDescent="0.25">
      <c r="A14" s="21" t="str">
        <f>'3'!A14</f>
        <v>SEGURIDAD INFORMÁTICA</v>
      </c>
      <c r="B14" s="9" t="s">
        <v>51</v>
      </c>
      <c r="C14" s="9" t="str">
        <f>'1'!C14</f>
        <v>810-A</v>
      </c>
      <c r="D14" s="9" t="s">
        <v>38</v>
      </c>
      <c r="E14" s="9">
        <v>9</v>
      </c>
      <c r="F14" s="9">
        <v>9</v>
      </c>
      <c r="G14" s="9"/>
      <c r="H14" s="10"/>
      <c r="I14" s="9">
        <f t="shared" ref="I14" si="0">(E14-SUM(F14:G14))-K14</f>
        <v>0</v>
      </c>
      <c r="J14" s="10">
        <f t="shared" ref="J14:J18" si="1">I14/E14</f>
        <v>0</v>
      </c>
      <c r="K14" s="9"/>
      <c r="L14" s="10">
        <f t="shared" ref="L14:L18" si="2">K14/E14</f>
        <v>0</v>
      </c>
      <c r="M14" s="9">
        <v>89</v>
      </c>
      <c r="N14" s="15">
        <v>0.67</v>
      </c>
    </row>
    <row r="15" spans="1:17" s="11" customFormat="1" ht="25" x14ac:dyDescent="0.25">
      <c r="A15" s="8" t="str">
        <f>'1'!A15</f>
        <v>TALLER DE BASES DE DATOS</v>
      </c>
      <c r="B15" s="9" t="s">
        <v>34</v>
      </c>
      <c r="C15" s="9" t="str">
        <f>'1'!C15</f>
        <v>610-A</v>
      </c>
      <c r="D15" s="9" t="str">
        <f>'1'!D15</f>
        <v>IINF</v>
      </c>
      <c r="E15" s="9">
        <v>20</v>
      </c>
      <c r="F15" s="9">
        <v>18</v>
      </c>
      <c r="G15" s="9"/>
      <c r="H15" s="10"/>
      <c r="I15" s="9">
        <f t="shared" ref="I15:I18" si="3">(E15-SUM(F15:G15))-K15</f>
        <v>2</v>
      </c>
      <c r="J15" s="10">
        <f t="shared" si="1"/>
        <v>0.1</v>
      </c>
      <c r="K15" s="9">
        <v>0</v>
      </c>
      <c r="L15" s="10">
        <f t="shared" si="2"/>
        <v>0</v>
      </c>
      <c r="M15" s="9">
        <v>74</v>
      </c>
      <c r="N15" s="15">
        <v>0.9</v>
      </c>
    </row>
    <row r="16" spans="1:17" s="11" customFormat="1" ht="25" x14ac:dyDescent="0.25">
      <c r="A16" s="8" t="str">
        <f>'1'!A16</f>
        <v>INTELIGENCIA DE NEGOCIOAS - A</v>
      </c>
      <c r="B16" s="9" t="s">
        <v>51</v>
      </c>
      <c r="C16" s="9" t="str">
        <f>'1'!C16</f>
        <v>810-A</v>
      </c>
      <c r="D16" s="9" t="str">
        <f>'1'!D16</f>
        <v>IINF</v>
      </c>
      <c r="E16" s="9">
        <v>8</v>
      </c>
      <c r="F16" s="9">
        <v>8</v>
      </c>
      <c r="G16" s="9"/>
      <c r="H16" s="10"/>
      <c r="I16" s="9">
        <f t="shared" si="3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90</v>
      </c>
      <c r="N16" s="15">
        <v>0.75</v>
      </c>
    </row>
    <row r="17" spans="1:14" s="11" customFormat="1" ht="25" x14ac:dyDescent="0.25">
      <c r="A17" s="8" t="str">
        <f>'1'!A17</f>
        <v>INTELIGENCIA DE NEGOCIOS - B</v>
      </c>
      <c r="B17" s="9" t="s">
        <v>51</v>
      </c>
      <c r="C17" s="9" t="str">
        <f>'1'!C17</f>
        <v>810-B</v>
      </c>
      <c r="D17" s="9" t="str">
        <f>'1'!D17</f>
        <v>IINF</v>
      </c>
      <c r="E17" s="9">
        <v>13</v>
      </c>
      <c r="F17" s="9">
        <v>13</v>
      </c>
      <c r="G17" s="9"/>
      <c r="H17" s="10"/>
      <c r="I17" s="9">
        <f t="shared" si="3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87</v>
      </c>
      <c r="N17" s="15">
        <v>0.54</v>
      </c>
    </row>
    <row r="18" spans="1:14" s="11" customFormat="1" ht="25" x14ac:dyDescent="0.25">
      <c r="A18" s="9" t="str">
        <f>'1'!A18</f>
        <v>SOFTWARE DE APLICACIÓN EJECUTIVO</v>
      </c>
      <c r="B18" s="9" t="s">
        <v>32</v>
      </c>
      <c r="C18" s="9" t="str">
        <f>'1'!C18</f>
        <v>207-A</v>
      </c>
      <c r="D18" s="9" t="str">
        <f>'1'!D18</f>
        <v>IGE</v>
      </c>
      <c r="E18" s="9">
        <v>18</v>
      </c>
      <c r="F18" s="9">
        <v>18</v>
      </c>
      <c r="G18" s="9"/>
      <c r="H18" s="10"/>
      <c r="I18" s="9">
        <f t="shared" si="3"/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85</v>
      </c>
      <c r="N18" s="15">
        <v>0.67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66</v>
      </c>
      <c r="G28" s="17">
        <f>SUM(G14:G27)</f>
        <v>0</v>
      </c>
      <c r="H28" s="18">
        <f>SUM(F28:G28)/E28</f>
        <v>0.97058823529411764</v>
      </c>
      <c r="I28" s="17">
        <f t="shared" ref="I28" si="4">(E28-SUM(F28:G28))-K28</f>
        <v>2</v>
      </c>
      <c r="J28" s="18">
        <f t="shared" ref="J28" si="5">I28/E28</f>
        <v>2.9411764705882353E-2</v>
      </c>
      <c r="K28" s="17">
        <f>SUM(K14:K27)</f>
        <v>0</v>
      </c>
      <c r="L28" s="18">
        <f t="shared" ref="L28" si="6">K28/E28</f>
        <v>0</v>
      </c>
      <c r="M28" s="17">
        <f>AVERAGE(M14:M27)</f>
        <v>85</v>
      </c>
      <c r="N28" s="19">
        <f>AVERAGE(N14:N27)</f>
        <v>0.70600000000000007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JUAN RAFAEL GONZÁLEZ CADENA</v>
      </c>
      <c r="C37" s="40"/>
      <c r="D37" s="40"/>
      <c r="E37" s="13"/>
      <c r="F37" s="13"/>
      <c r="G37" s="40" t="s">
        <v>35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L51" sqref="L5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 t="str">
        <f>'1'!E6</f>
        <v>INFORMATICA</v>
      </c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 - Junio 2025</v>
      </c>
      <c r="M8" s="34"/>
      <c r="N8" s="34"/>
    </row>
    <row r="10" spans="1:14" ht="13" x14ac:dyDescent="0.3">
      <c r="A10" s="4" t="s">
        <v>8</v>
      </c>
      <c r="B10" s="34" t="str">
        <f>'1'!B10</f>
        <v>JUAN RAFAEL GONZÁLEZ CADENA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ht="13" x14ac:dyDescent="0.25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" x14ac:dyDescent="0.25">
      <c r="A14" s="9" t="str">
        <f>'1'!A14</f>
        <v>SEGURIDAD INFORMÁTICA</v>
      </c>
      <c r="B14" s="9" t="s">
        <v>33</v>
      </c>
      <c r="C14" s="9" t="str">
        <f>'1'!C14</f>
        <v>810-A</v>
      </c>
      <c r="D14" s="9" t="str">
        <f>'1'!D14</f>
        <v>IINF</v>
      </c>
      <c r="E14" s="9">
        <v>27</v>
      </c>
      <c r="F14" s="9"/>
      <c r="G14" s="9"/>
      <c r="H14" s="10">
        <v>0.96</v>
      </c>
      <c r="I14" s="9">
        <f t="shared" ref="I14" si="0">(E14-SUM(F14:G14))-K14</f>
        <v>27</v>
      </c>
      <c r="J14" s="10">
        <f t="shared" ref="J14" si="1">I14/E14</f>
        <v>1</v>
      </c>
      <c r="K14" s="9">
        <v>0</v>
      </c>
      <c r="L14" s="10">
        <f t="shared" ref="L14" si="2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27</v>
      </c>
      <c r="J28" s="18">
        <f t="shared" ref="J28" si="4">I28/E28</f>
        <v>1</v>
      </c>
      <c r="K28" s="17">
        <f>SUM(K14:K27)</f>
        <v>0</v>
      </c>
      <c r="L28" s="18">
        <f t="shared" ref="L28" si="5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5">
      <c r="A32" s="12"/>
    </row>
    <row r="33" spans="1:10" ht="13" x14ac:dyDescent="0.3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5">
      <c r="B34" s="38"/>
      <c r="C34" s="38"/>
      <c r="D34" s="38"/>
      <c r="G34" s="34"/>
      <c r="H34" s="34"/>
      <c r="I34" s="34"/>
      <c r="J34" s="34"/>
    </row>
    <row r="35" spans="1:10" hidden="1" x14ac:dyDescent="0.25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5"/>
    <row r="37" spans="1:10" ht="45" customHeight="1" x14ac:dyDescent="0.25">
      <c r="B37" s="40" t="str">
        <f>B10</f>
        <v>JUAN RAFAEL GONZÁLEZ CADENA</v>
      </c>
      <c r="C37" s="40"/>
      <c r="D37" s="40"/>
      <c r="E37" s="13"/>
      <c r="F37" s="13"/>
      <c r="G37" s="40" t="s">
        <v>35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" right="0.7" top="0.75" bottom="0.75" header="0.3" footer="0.3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cp:lastPrinted>2024-06-12T19:35:21Z</cp:lastPrinted>
  <dcterms:created xsi:type="dcterms:W3CDTF">2021-11-22T14:45:25Z</dcterms:created>
  <dcterms:modified xsi:type="dcterms:W3CDTF">2025-06-04T19:55:24Z</dcterms:modified>
  <cp:category/>
  <cp:contentStatus/>
</cp:coreProperties>
</file>