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c45c16960415868b/Desktop/planeaciones feb-jul-2025/"/>
    </mc:Choice>
  </mc:AlternateContent>
  <xr:revisionPtr revIDLastSave="188" documentId="13_ncr:1_{D44DEA10-30C0-4F3E-8A44-44BB3EA5857E}" xr6:coauthVersionLast="47" xr6:coauthVersionMax="47" xr10:uidLastSave="{E6A61B1C-CCE5-4E86-8DD7-C3D3574916FC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'3'!$A$1:$N$36</definedName>
    <definedName name="_xlnm.Print_Area" localSheetId="3">'4'!$A$1:$N$39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5" l="1"/>
  <c r="L18" i="22"/>
  <c r="L19" i="22"/>
  <c r="J19" i="22"/>
  <c r="H19" i="22"/>
  <c r="H18" i="22"/>
  <c r="J18" i="22"/>
  <c r="L18" i="10"/>
  <c r="H18" i="10"/>
  <c r="A15" i="23" l="1"/>
  <c r="C17" i="24" l="1"/>
  <c r="C15" i="24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I17" i="25"/>
  <c r="J17" i="25" s="1"/>
  <c r="D17" i="25"/>
  <c r="A17" i="25"/>
  <c r="E16" i="25"/>
  <c r="I16" i="25" s="1"/>
  <c r="D16" i="25"/>
  <c r="A16" i="25"/>
  <c r="E15" i="25"/>
  <c r="I15" i="25" s="1"/>
  <c r="D15" i="25"/>
  <c r="C15" i="25"/>
  <c r="A15" i="25"/>
  <c r="E14" i="25"/>
  <c r="I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I22" i="24"/>
  <c r="J22" i="24" s="1"/>
  <c r="E21" i="24"/>
  <c r="I21" i="24" s="1"/>
  <c r="J21" i="24" s="1"/>
  <c r="D21" i="24"/>
  <c r="C21" i="24"/>
  <c r="A21" i="24"/>
  <c r="D20" i="24"/>
  <c r="D18" i="24"/>
  <c r="C18" i="24"/>
  <c r="E16" i="24"/>
  <c r="I16" i="24" s="1"/>
  <c r="D16" i="24"/>
  <c r="C16" i="24"/>
  <c r="A16" i="24"/>
  <c r="E14" i="24"/>
  <c r="I14" i="24" s="1"/>
  <c r="D14" i="24"/>
  <c r="C14" i="24"/>
  <c r="A14" i="24"/>
  <c r="B10" i="24"/>
  <c r="B39" i="24" s="1"/>
  <c r="L8" i="24"/>
  <c r="H8" i="24"/>
  <c r="E8" i="24"/>
  <c r="N27" i="23"/>
  <c r="M27" i="23"/>
  <c r="K27" i="23"/>
  <c r="G27" i="23"/>
  <c r="F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I21" i="23"/>
  <c r="J21" i="23" s="1"/>
  <c r="I20" i="23"/>
  <c r="J20" i="23" s="1"/>
  <c r="I19" i="23"/>
  <c r="J19" i="23" s="1"/>
  <c r="I18" i="23"/>
  <c r="J18" i="23" s="1"/>
  <c r="D18" i="23"/>
  <c r="A18" i="23"/>
  <c r="E17" i="23"/>
  <c r="I17" i="23" s="1"/>
  <c r="D17" i="23"/>
  <c r="C17" i="23"/>
  <c r="A17" i="23"/>
  <c r="E15" i="23"/>
  <c r="D15" i="23"/>
  <c r="C15" i="23"/>
  <c r="B10" i="23"/>
  <c r="B36" i="23" s="1"/>
  <c r="L8" i="23"/>
  <c r="H8" i="23"/>
  <c r="E8" i="23"/>
  <c r="A15" i="22"/>
  <c r="C15" i="22"/>
  <c r="D15" i="22"/>
  <c r="E15" i="22"/>
  <c r="A16" i="22"/>
  <c r="C16" i="22"/>
  <c r="D16" i="22"/>
  <c r="E16" i="22"/>
  <c r="I16" i="22" s="1"/>
  <c r="J16" i="22" s="1"/>
  <c r="A17" i="22"/>
  <c r="C17" i="22"/>
  <c r="D17" i="22"/>
  <c r="E17" i="22"/>
  <c r="L17" i="22" s="1"/>
  <c r="A20" i="22"/>
  <c r="C20" i="22"/>
  <c r="D20" i="22"/>
  <c r="E20" i="22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L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L25" i="22"/>
  <c r="I25" i="22"/>
  <c r="J25" i="22" s="1"/>
  <c r="H25" i="22"/>
  <c r="I24" i="22"/>
  <c r="J24" i="22" s="1"/>
  <c r="H24" i="22"/>
  <c r="L23" i="22"/>
  <c r="I23" i="22"/>
  <c r="J23" i="22" s="1"/>
  <c r="H23" i="22"/>
  <c r="L21" i="22"/>
  <c r="I21" i="22"/>
  <c r="J21" i="22" s="1"/>
  <c r="L20" i="22"/>
  <c r="I20" i="22"/>
  <c r="J20" i="22" s="1"/>
  <c r="H20" i="22"/>
  <c r="H17" i="22"/>
  <c r="L16" i="22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7" i="22" l="1"/>
  <c r="J17" i="22" s="1"/>
  <c r="I14" i="22"/>
  <c r="J14" i="22" s="1"/>
  <c r="L14" i="25"/>
  <c r="L15" i="25"/>
  <c r="L16" i="25"/>
  <c r="L17" i="25"/>
  <c r="L20" i="25"/>
  <c r="L21" i="25"/>
  <c r="L22" i="25"/>
  <c r="L23" i="25"/>
  <c r="L24" i="25"/>
  <c r="L25" i="25"/>
  <c r="L26" i="25"/>
  <c r="L27" i="25"/>
  <c r="H20" i="25"/>
  <c r="H21" i="25"/>
  <c r="H22" i="25"/>
  <c r="H23" i="25"/>
  <c r="H24" i="25"/>
  <c r="H25" i="25"/>
  <c r="H26" i="25"/>
  <c r="H27" i="25"/>
  <c r="E28" i="25"/>
  <c r="L23" i="24"/>
  <c r="L24" i="24"/>
  <c r="L25" i="24"/>
  <c r="L26" i="24"/>
  <c r="L27" i="24"/>
  <c r="L28" i="24"/>
  <c r="L29" i="24"/>
  <c r="H21" i="24"/>
  <c r="H22" i="24"/>
  <c r="H23" i="24"/>
  <c r="H24" i="24"/>
  <c r="H25" i="24"/>
  <c r="H26" i="24"/>
  <c r="H27" i="24"/>
  <c r="H28" i="24"/>
  <c r="H29" i="24"/>
  <c r="E30" i="24"/>
  <c r="L15" i="23"/>
  <c r="L17" i="23"/>
  <c r="L18" i="23"/>
  <c r="L19" i="23"/>
  <c r="L20" i="23"/>
  <c r="L21" i="23"/>
  <c r="L22" i="23"/>
  <c r="L23" i="23"/>
  <c r="L24" i="23"/>
  <c r="L25" i="23"/>
  <c r="L26" i="23"/>
  <c r="H19" i="23"/>
  <c r="H20" i="23"/>
  <c r="H21" i="23"/>
  <c r="H22" i="23"/>
  <c r="H23" i="23"/>
  <c r="H24" i="23"/>
  <c r="H25" i="23"/>
  <c r="H26" i="23"/>
  <c r="E27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7" i="23"/>
  <c r="J27" i="23" s="1"/>
  <c r="L27" i="23"/>
  <c r="H27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<sst xmlns="http://schemas.openxmlformats.org/spreadsheetml/2006/main" count="256" uniqueCount="54">
  <si>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</si>
  <si>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</si>
  <si>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</si>
  <si>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</si>
  <si>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</si>
  <si>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</si>
  <si>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</si>
  <si>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</si>
  <si>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</si>
  <si>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</si>
  <si>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</si>
  <si>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</si>
  <si>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</si>
  <si>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</si>
  <si>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</si>
  <si>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</si>
  <si>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</si>
  <si>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</si>
  <si>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</si>
  <si>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</si>
  <si>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</si>
  <si>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</si>
  <si>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</si>
  <si>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</si>
  <si>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</si>
  <si>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</si>
  <si>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</si>
  <si>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</si>
  <si>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</si>
  <si>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</si>
  <si>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</si>
  <si>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</si>
  <si>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</si>
  <si>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Jessica A. Reyes Larios</t>
  </si>
  <si>
    <t>IAMB</t>
  </si>
  <si>
    <t>II</t>
  </si>
  <si>
    <t>IV</t>
  </si>
  <si>
    <t>V</t>
  </si>
  <si>
    <t>FIN</t>
  </si>
  <si>
    <t>III</t>
  </si>
  <si>
    <t>feb-jun 2025</t>
  </si>
  <si>
    <t>Balance de materia y energia</t>
  </si>
  <si>
    <t>406A</t>
  </si>
  <si>
    <t>Algebra Lineal</t>
  </si>
  <si>
    <t>Componentes de equipo industrial</t>
  </si>
  <si>
    <t>206A</t>
  </si>
  <si>
    <t>606A</t>
  </si>
  <si>
    <t>606B</t>
  </si>
  <si>
    <t>VI</t>
  </si>
  <si>
    <t>VII</t>
  </si>
  <si>
    <t>Componetes de equipo industrial</t>
  </si>
  <si>
    <t>VIII</t>
  </si>
  <si>
    <t>IX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</si>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</sst>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85" zoomScaleNormal="85" zoomScaleSheetLayoutView="100" workbookViewId="0">
      <selection activeCell="N20" sqref="N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" x14ac:dyDescent="0.3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9" t="s">
        <v>7</v>
      </c>
      <c r="J8" s="39"/>
      <c r="K8" s="39"/>
      <c r="L8" s="33" t="s">
        <v>40</v>
      </c>
      <c r="M8" s="33"/>
      <c r="N8" s="33"/>
    </row>
    <row r="10" spans="1:14" ht="13" x14ac:dyDescent="0.3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ht="13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8" t="s">
        <v>41</v>
      </c>
      <c r="B14" s="9" t="s">
        <v>21</v>
      </c>
      <c r="C14" s="9" t="s">
        <v>42</v>
      </c>
      <c r="D14" s="9" t="s">
        <v>34</v>
      </c>
      <c r="E14" s="9">
        <v>29</v>
      </c>
      <c r="F14" s="9">
        <v>25</v>
      </c>
      <c r="G14" s="9"/>
      <c r="H14" s="10">
        <f t="shared" ref="H14:H27" si="0">F14/E14</f>
        <v>0.86206896551724133</v>
      </c>
      <c r="I14" s="9">
        <f t="shared" ref="I14:I28" si="1">(E14-SUM(F14:G14))-K14</f>
        <v>4</v>
      </c>
      <c r="J14" s="10">
        <f t="shared" ref="J14:J28" si="2">I14/E14</f>
        <v>0.13793103448275862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5">
      <c r="A15" s="8" t="s">
        <v>43</v>
      </c>
      <c r="B15" s="9" t="s">
        <v>21</v>
      </c>
      <c r="C15" s="9" t="s">
        <v>45</v>
      </c>
      <c r="D15" s="9" t="s">
        <v>34</v>
      </c>
      <c r="E15" s="9">
        <v>23</v>
      </c>
      <c r="F15" s="9">
        <v>19</v>
      </c>
      <c r="G15" s="9"/>
      <c r="H15" s="10">
        <f t="shared" si="0"/>
        <v>0.82608695652173914</v>
      </c>
      <c r="I15" s="9">
        <f t="shared" si="1"/>
        <v>4</v>
      </c>
      <c r="J15" s="10">
        <f t="shared" si="2"/>
        <v>0.17391304347826086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5">
      <c r="A16" s="8" t="s">
        <v>44</v>
      </c>
      <c r="B16" s="9" t="s">
        <v>21</v>
      </c>
      <c r="C16" s="9" t="s">
        <v>46</v>
      </c>
      <c r="D16" s="9" t="s">
        <v>34</v>
      </c>
      <c r="E16" s="9">
        <v>21</v>
      </c>
      <c r="F16" s="9">
        <v>21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5">
      <c r="A17" s="8" t="s">
        <v>44</v>
      </c>
      <c r="B17" s="9" t="s">
        <v>35</v>
      </c>
      <c r="C17" s="9" t="s">
        <v>46</v>
      </c>
      <c r="D17" s="9" t="s">
        <v>34</v>
      </c>
      <c r="E17" s="9">
        <v>21</v>
      </c>
      <c r="F17" s="9">
        <v>21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5">
      <c r="A18" s="8" t="s">
        <v>44</v>
      </c>
      <c r="B18" s="9" t="s">
        <v>21</v>
      </c>
      <c r="C18" s="9" t="s">
        <v>47</v>
      </c>
      <c r="D18" s="9" t="s">
        <v>34</v>
      </c>
      <c r="E18" s="9">
        <v>19</v>
      </c>
      <c r="F18" s="9">
        <v>17</v>
      </c>
      <c r="G18" s="9"/>
      <c r="H18" s="10">
        <f t="shared" si="0"/>
        <v>0.89473684210526316</v>
      </c>
      <c r="I18" s="9">
        <v>2</v>
      </c>
      <c r="J18" s="10">
        <v>0.11</v>
      </c>
      <c r="K18" s="9">
        <v>0</v>
      </c>
      <c r="L18" s="10">
        <f t="shared" si="3"/>
        <v>0</v>
      </c>
      <c r="M18" s="21">
        <v>42</v>
      </c>
      <c r="N18" s="15">
        <v>0.57999999999999996</v>
      </c>
    </row>
    <row r="19" spans="1:14" s="11" customFormat="1" x14ac:dyDescent="0.25">
      <c r="A19" s="8" t="s">
        <v>44</v>
      </c>
      <c r="B19" s="9" t="s">
        <v>35</v>
      </c>
      <c r="C19" s="9" t="s">
        <v>47</v>
      </c>
      <c r="D19" s="9" t="s">
        <v>34</v>
      </c>
      <c r="E19" s="9">
        <v>19</v>
      </c>
      <c r="F19" s="9">
        <v>18</v>
      </c>
      <c r="G19" s="9"/>
      <c r="H19" s="10">
        <f t="shared" si="0"/>
        <v>0.94736842105263153</v>
      </c>
      <c r="I19" s="9">
        <f t="shared" si="1"/>
        <v>1</v>
      </c>
      <c r="J19" s="10">
        <f t="shared" si="2"/>
        <v>5.2631578947368418E-2</v>
      </c>
      <c r="K19" s="9">
        <v>0</v>
      </c>
      <c r="L19" s="10">
        <f t="shared" si="3"/>
        <v>0</v>
      </c>
      <c r="M19" s="21">
        <v>43</v>
      </c>
      <c r="N19" s="15">
        <v>0.56999999999999995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121</v>
      </c>
      <c r="G28" s="17">
        <f>SUM(G14:G27)</f>
        <v>0</v>
      </c>
      <c r="H28" s="18">
        <f>SUM(F28:G28)/E28</f>
        <v>0.91666666666666663</v>
      </c>
      <c r="I28" s="17">
        <f t="shared" si="1"/>
        <v>11</v>
      </c>
      <c r="J28" s="18">
        <f t="shared" si="2"/>
        <v>8.3333333333333329E-2</v>
      </c>
      <c r="K28" s="17">
        <f>SUM(K14:K27)</f>
        <v>0</v>
      </c>
      <c r="L28" s="18">
        <f t="shared" si="3"/>
        <v>0</v>
      </c>
      <c r="M28" s="17">
        <f>AVERAGE(M14:M27)</f>
        <v>47.5</v>
      </c>
      <c r="N28" s="19">
        <f>AVERAGE(N14:N27)</f>
        <v>0.52500000000000002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ht="13" x14ac:dyDescent="0.3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Avelino Dominguez Rodriguez</v>
      </c>
      <c r="C37" s="27"/>
      <c r="D37" s="27"/>
      <c r="E37" s="13"/>
      <c r="F37" s="13"/>
      <c r="G37" s="27" t="s">
        <v>33</v>
      </c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6" zoomScale="85" zoomScaleNormal="85" zoomScaleSheetLayoutView="100" workbookViewId="0">
      <selection activeCell="N20" sqref="N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" x14ac:dyDescent="0.3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Avelino Dominguez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ht="13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9" t="str">
        <f>'1'!A14</f>
        <v>Balance de materia y energia</v>
      </c>
      <c r="B14" s="9" t="s">
        <v>35</v>
      </c>
      <c r="C14" s="9" t="str">
        <f>'1'!C14</f>
        <v>406A</v>
      </c>
      <c r="D14" s="9" t="str">
        <f>'1'!D14</f>
        <v>IAMB</v>
      </c>
      <c r="E14" s="9">
        <f>'1'!E14</f>
        <v>29</v>
      </c>
      <c r="F14" s="9">
        <v>23</v>
      </c>
      <c r="G14" s="9"/>
      <c r="H14" s="10">
        <f t="shared" ref="H14:H27" si="0">F14/E14</f>
        <v>0.7931034482758621</v>
      </c>
      <c r="I14" s="9">
        <f t="shared" ref="I14:I28" si="1">(E14-SUM(F14:G14))-K14</f>
        <v>6</v>
      </c>
      <c r="J14" s="10">
        <f t="shared" ref="J14:J28" si="2">I14/E14</f>
        <v>0.20689655172413793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5">
      <c r="A15" s="9" t="str">
        <f>'1'!A15</f>
        <v>Algebra Lineal</v>
      </c>
      <c r="B15" s="9" t="s">
        <v>35</v>
      </c>
      <c r="C15" s="9" t="str">
        <f>'1'!C15</f>
        <v>206A</v>
      </c>
      <c r="D15" s="9" t="str">
        <f>'1'!D15</f>
        <v>IAMB</v>
      </c>
      <c r="E15" s="9">
        <f>'1'!E15</f>
        <v>23</v>
      </c>
      <c r="F15" s="9">
        <v>20</v>
      </c>
      <c r="G15" s="9"/>
      <c r="H15" s="10">
        <f t="shared" si="0"/>
        <v>0.86956521739130432</v>
      </c>
      <c r="I15" s="9">
        <f t="shared" si="1"/>
        <v>3</v>
      </c>
      <c r="J15" s="10">
        <f t="shared" si="2"/>
        <v>0.13043478260869565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5">
      <c r="A16" s="9" t="str">
        <f>'1'!A16</f>
        <v>Componentes de equipo industrial</v>
      </c>
      <c r="B16" s="9" t="s">
        <v>39</v>
      </c>
      <c r="C16" s="9" t="str">
        <f>'1'!C16</f>
        <v>606A</v>
      </c>
      <c r="D16" s="9" t="str">
        <f>'1'!D16</f>
        <v>IAMB</v>
      </c>
      <c r="E16" s="9">
        <f>'1'!E16</f>
        <v>21</v>
      </c>
      <c r="F16" s="9">
        <v>20</v>
      </c>
      <c r="G16" s="9"/>
      <c r="H16" s="10">
        <f t="shared" si="0"/>
        <v>0.95238095238095233</v>
      </c>
      <c r="I16" s="9">
        <f t="shared" si="1"/>
        <v>1</v>
      </c>
      <c r="J16" s="10">
        <f t="shared" si="2"/>
        <v>4.7619047619047616E-2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5">
      <c r="A17" s="9" t="str">
        <f>'1'!A17</f>
        <v>Componentes de equipo industrial</v>
      </c>
      <c r="B17" s="9" t="s">
        <v>36</v>
      </c>
      <c r="C17" s="9" t="str">
        <f>'1'!C17</f>
        <v>606A</v>
      </c>
      <c r="D17" s="9" t="str">
        <f>'1'!D17</f>
        <v>IAMB</v>
      </c>
      <c r="E17" s="9">
        <f>'1'!E17</f>
        <v>21</v>
      </c>
      <c r="F17" s="9">
        <v>20</v>
      </c>
      <c r="G17" s="9"/>
      <c r="H17" s="10">
        <f t="shared" si="0"/>
        <v>0.95238095238095233</v>
      </c>
      <c r="I17" s="9">
        <f t="shared" si="1"/>
        <v>1</v>
      </c>
      <c r="J17" s="10">
        <f t="shared" si="2"/>
        <v>4.7619047619047616E-2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5">
      <c r="A18" s="9" t="s">
        <v>44</v>
      </c>
      <c r="B18" s="9" t="s">
        <v>39</v>
      </c>
      <c r="C18" s="9" t="s">
        <v>47</v>
      </c>
      <c r="D18" s="9" t="s">
        <v>34</v>
      </c>
      <c r="E18" s="9">
        <v>19</v>
      </c>
      <c r="F18" s="9">
        <v>14</v>
      </c>
      <c r="G18" s="9"/>
      <c r="H18" s="10">
        <f t="shared" si="0"/>
        <v>0.73684210526315785</v>
      </c>
      <c r="I18" s="9">
        <v>5</v>
      </c>
      <c r="J18" s="10">
        <f t="shared" si="2"/>
        <v>0.26315789473684209</v>
      </c>
      <c r="K18" s="9">
        <v>0</v>
      </c>
      <c r="L18" s="10">
        <f t="shared" si="3"/>
        <v>0</v>
      </c>
      <c r="M18" s="9">
        <v>60</v>
      </c>
      <c r="N18" s="15">
        <v>0.75</v>
      </c>
    </row>
    <row r="19" spans="1:14" s="11" customFormat="1" x14ac:dyDescent="0.25">
      <c r="A19" s="9" t="s">
        <v>44</v>
      </c>
      <c r="B19" s="9" t="s">
        <v>36</v>
      </c>
      <c r="C19" s="9" t="s">
        <v>47</v>
      </c>
      <c r="D19" s="9" t="s">
        <v>34</v>
      </c>
      <c r="E19" s="9">
        <v>19</v>
      </c>
      <c r="F19" s="9">
        <v>16</v>
      </c>
      <c r="G19" s="9"/>
      <c r="H19" s="10">
        <f t="shared" si="0"/>
        <v>0.84210526315789469</v>
      </c>
      <c r="I19" s="9">
        <v>3</v>
      </c>
      <c r="J19" s="10">
        <f t="shared" si="2"/>
        <v>0.15789473684210525</v>
      </c>
      <c r="K19" s="9">
        <v>0</v>
      </c>
      <c r="L19" s="10">
        <f t="shared" si="3"/>
        <v>0</v>
      </c>
      <c r="M19" s="9">
        <v>62</v>
      </c>
      <c r="N19" s="15">
        <v>0.73</v>
      </c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113</v>
      </c>
      <c r="G28" s="17">
        <f>SUM(G14:G27)</f>
        <v>0</v>
      </c>
      <c r="H28" s="18">
        <f>SUM(F28:G28)/E28</f>
        <v>0.85606060606060608</v>
      </c>
      <c r="I28" s="17">
        <f t="shared" si="1"/>
        <v>19</v>
      </c>
      <c r="J28" s="18">
        <f t="shared" si="2"/>
        <v>0.14393939393939395</v>
      </c>
      <c r="K28" s="17">
        <f>SUM(K14:K27)</f>
        <v>0</v>
      </c>
      <c r="L28" s="18">
        <f t="shared" si="3"/>
        <v>0</v>
      </c>
      <c r="M28" s="17">
        <f>AVERAGE(M14:M27)</f>
        <v>64</v>
      </c>
      <c r="N28" s="19">
        <f>AVERAGE(N14:N27)</f>
        <v>0.73999999999999988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ht="13" x14ac:dyDescent="0.3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Avelino Dominguez Rodriguez</v>
      </c>
      <c r="C37" s="27"/>
      <c r="D37" s="27"/>
      <c r="E37" s="13"/>
      <c r="F37" s="13"/>
      <c r="G37" s="27" t="s">
        <v>33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topLeftCell="A2" zoomScale="85" zoomScaleNormal="85" zoomScaleSheetLayoutView="100" workbookViewId="0">
      <selection activeCell="N20" sqref="N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" x14ac:dyDescent="0.3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Avelino Dominguez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ht="13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ht="13" x14ac:dyDescent="0.25">
      <c r="A14" s="24" t="s">
        <v>41</v>
      </c>
      <c r="B14" s="7" t="s">
        <v>39</v>
      </c>
      <c r="C14" s="7" t="s">
        <v>42</v>
      </c>
      <c r="D14" s="22" t="s">
        <v>34</v>
      </c>
      <c r="E14" s="22">
        <v>29</v>
      </c>
      <c r="F14" s="7">
        <v>16</v>
      </c>
      <c r="G14" s="7"/>
      <c r="H14" s="25">
        <v>0.55000000000000004</v>
      </c>
      <c r="I14" s="22">
        <v>13</v>
      </c>
      <c r="J14" s="25">
        <v>0.45</v>
      </c>
      <c r="K14" s="22"/>
      <c r="L14" s="25">
        <v>0</v>
      </c>
      <c r="M14" s="22">
        <v>62</v>
      </c>
      <c r="N14" s="23">
        <v>76</v>
      </c>
    </row>
    <row r="15" spans="1:14" s="11" customFormat="1" x14ac:dyDescent="0.25">
      <c r="A15" s="9" t="str">
        <f>'1'!A15</f>
        <v>Algebra Lineal</v>
      </c>
      <c r="B15" s="9" t="s">
        <v>39</v>
      </c>
      <c r="C15" s="9" t="str">
        <f>'1'!C15</f>
        <v>206A</v>
      </c>
      <c r="D15" s="9" t="str">
        <f>'1'!D15</f>
        <v>IAMB</v>
      </c>
      <c r="E15" s="9">
        <f>'1'!E15</f>
        <v>23</v>
      </c>
      <c r="F15" s="9">
        <v>19</v>
      </c>
      <c r="G15" s="9"/>
      <c r="H15" s="10">
        <v>0.85</v>
      </c>
      <c r="I15" s="9">
        <v>4</v>
      </c>
      <c r="J15" s="10">
        <v>0.15</v>
      </c>
      <c r="K15" s="9"/>
      <c r="L15" s="10">
        <f t="shared" ref="L15:L27" si="0">K15/E15</f>
        <v>0</v>
      </c>
      <c r="M15" s="9">
        <v>60</v>
      </c>
      <c r="N15" s="15">
        <v>0.78</v>
      </c>
    </row>
    <row r="16" spans="1:14" s="11" customFormat="1" x14ac:dyDescent="0.25">
      <c r="A16" s="9" t="s">
        <v>44</v>
      </c>
      <c r="B16" s="9" t="s">
        <v>48</v>
      </c>
      <c r="C16" s="9" t="s">
        <v>46</v>
      </c>
      <c r="D16" s="9" t="s">
        <v>34</v>
      </c>
      <c r="E16" s="9">
        <v>21</v>
      </c>
      <c r="F16" s="9">
        <v>21</v>
      </c>
      <c r="G16" s="9"/>
      <c r="H16" s="10">
        <v>1</v>
      </c>
      <c r="I16" s="9">
        <v>0</v>
      </c>
      <c r="J16" s="10">
        <v>0</v>
      </c>
      <c r="K16" s="9"/>
      <c r="L16" s="10">
        <v>0</v>
      </c>
      <c r="M16" s="9">
        <v>65</v>
      </c>
      <c r="N16" s="15">
        <v>0.52</v>
      </c>
    </row>
    <row r="17" spans="1:14" s="11" customFormat="1" x14ac:dyDescent="0.25">
      <c r="A17" s="9" t="str">
        <f>'1'!A17</f>
        <v>Componentes de equipo industrial</v>
      </c>
      <c r="B17" s="9" t="s">
        <v>48</v>
      </c>
      <c r="C17" s="9" t="str">
        <f>'1'!C17</f>
        <v>606A</v>
      </c>
      <c r="D17" s="9" t="str">
        <f>'1'!D17</f>
        <v>IAMB</v>
      </c>
      <c r="E17" s="9">
        <f>'1'!E17</f>
        <v>21</v>
      </c>
      <c r="F17" s="9">
        <v>21</v>
      </c>
      <c r="G17" s="9"/>
      <c r="H17" s="10">
        <v>1</v>
      </c>
      <c r="I17" s="9">
        <f t="shared" ref="I17:I27" si="1">(E17-SUM(F17:G17))-K17</f>
        <v>0</v>
      </c>
      <c r="J17" s="10">
        <v>0</v>
      </c>
      <c r="K17" s="9"/>
      <c r="L17" s="10">
        <f t="shared" si="0"/>
        <v>0</v>
      </c>
      <c r="M17" s="9">
        <v>77</v>
      </c>
      <c r="N17" s="15">
        <v>0.8</v>
      </c>
    </row>
    <row r="18" spans="1:14" s="11" customFormat="1" x14ac:dyDescent="0.25">
      <c r="A18" s="9" t="str">
        <f>'1'!A19</f>
        <v>Componentes de equipo industrial</v>
      </c>
      <c r="B18" s="9" t="s">
        <v>49</v>
      </c>
      <c r="C18" s="9" t="s">
        <v>46</v>
      </c>
      <c r="D18" s="9" t="str">
        <f>'1'!D19</f>
        <v>IAMB</v>
      </c>
      <c r="E18" s="9">
        <v>21</v>
      </c>
      <c r="F18" s="9">
        <v>19</v>
      </c>
      <c r="G18" s="9"/>
      <c r="H18" s="10">
        <v>0.9</v>
      </c>
      <c r="I18" s="9">
        <f t="shared" si="1"/>
        <v>2</v>
      </c>
      <c r="J18" s="10">
        <f t="shared" ref="J18:J27" si="2">I18/E18</f>
        <v>9.5238095238095233E-2</v>
      </c>
      <c r="K18" s="9"/>
      <c r="L18" s="10">
        <f t="shared" si="0"/>
        <v>0</v>
      </c>
      <c r="M18" s="9">
        <v>77</v>
      </c>
      <c r="N18" s="15">
        <v>0.8</v>
      </c>
    </row>
    <row r="19" spans="1:14" s="11" customFormat="1" x14ac:dyDescent="0.25">
      <c r="A19" s="9" t="s">
        <v>50</v>
      </c>
      <c r="B19" s="9" t="s">
        <v>37</v>
      </c>
      <c r="C19" s="9" t="s">
        <v>47</v>
      </c>
      <c r="D19" s="9" t="s">
        <v>34</v>
      </c>
      <c r="E19" s="9">
        <v>19</v>
      </c>
      <c r="F19" s="9">
        <v>18</v>
      </c>
      <c r="G19" s="9"/>
      <c r="H19" s="10">
        <f t="shared" ref="H19:H26" si="3">F19/E19</f>
        <v>0.94736842105263153</v>
      </c>
      <c r="I19" s="9">
        <f t="shared" si="1"/>
        <v>1</v>
      </c>
      <c r="J19" s="10">
        <f t="shared" si="2"/>
        <v>5.2631578947368418E-2</v>
      </c>
      <c r="K19" s="9"/>
      <c r="L19" s="10">
        <f t="shared" si="0"/>
        <v>0</v>
      </c>
      <c r="M19" s="9">
        <v>60</v>
      </c>
      <c r="N19" s="15">
        <v>0.78</v>
      </c>
    </row>
    <row r="20" spans="1:14" s="11" customFormat="1" x14ac:dyDescent="0.25">
      <c r="A20" s="9" t="s">
        <v>50</v>
      </c>
      <c r="B20" s="9" t="s">
        <v>48</v>
      </c>
      <c r="C20" s="9" t="s">
        <v>47</v>
      </c>
      <c r="D20" s="9" t="s">
        <v>34</v>
      </c>
      <c r="E20" s="9">
        <v>19</v>
      </c>
      <c r="F20" s="9">
        <v>17</v>
      </c>
      <c r="G20" s="9"/>
      <c r="H20" s="10">
        <f t="shared" si="3"/>
        <v>0.89473684210526316</v>
      </c>
      <c r="I20" s="9">
        <f t="shared" si="1"/>
        <v>2</v>
      </c>
      <c r="J20" s="10">
        <f t="shared" si="2"/>
        <v>0.10526315789473684</v>
      </c>
      <c r="K20" s="9"/>
      <c r="L20" s="10">
        <f t="shared" si="0"/>
        <v>0</v>
      </c>
      <c r="M20" s="9">
        <v>62</v>
      </c>
      <c r="N20" s="15">
        <v>0.76</v>
      </c>
    </row>
    <row r="21" spans="1:14" s="11" customFormat="1" x14ac:dyDescent="0.25">
      <c r="A21" s="9" t="s">
        <v>50</v>
      </c>
      <c r="B21" s="9" t="s">
        <v>49</v>
      </c>
      <c r="C21" s="9" t="s">
        <v>47</v>
      </c>
      <c r="D21" s="9" t="s">
        <v>34</v>
      </c>
      <c r="E21" s="9">
        <v>19</v>
      </c>
      <c r="F21" s="9">
        <v>16</v>
      </c>
      <c r="G21" s="9"/>
      <c r="H21" s="10">
        <f t="shared" si="3"/>
        <v>0.84210526315789469</v>
      </c>
      <c r="I21" s="9">
        <f t="shared" si="1"/>
        <v>3</v>
      </c>
      <c r="J21" s="10">
        <f t="shared" si="2"/>
        <v>0.15789473684210525</v>
      </c>
      <c r="K21" s="9"/>
      <c r="L21" s="10">
        <f t="shared" si="0"/>
        <v>0</v>
      </c>
      <c r="M21" s="9"/>
      <c r="N21" s="15"/>
    </row>
    <row r="22" spans="1:14" s="11" customFormat="1" x14ac:dyDescent="0.25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3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3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3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3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0"/>
        <v>#DIV/0!</v>
      </c>
      <c r="M25" s="9"/>
      <c r="N25" s="15"/>
    </row>
    <row r="26" spans="1:14" s="11" customFormat="1" ht="16.5" customHeight="1" x14ac:dyDescent="0.25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3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0"/>
        <v>#DIV/0!</v>
      </c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SUM(E15:E26)</f>
        <v>143</v>
      </c>
      <c r="F27" s="17">
        <f>SUM(F15:F26)</f>
        <v>131</v>
      </c>
      <c r="G27" s="17">
        <f>SUM(G15:G26)</f>
        <v>0</v>
      </c>
      <c r="H27" s="18">
        <f>SUM(F27:G27)/E27</f>
        <v>0.91608391608391604</v>
      </c>
      <c r="I27" s="17">
        <f t="shared" si="1"/>
        <v>12</v>
      </c>
      <c r="J27" s="18">
        <f t="shared" si="2"/>
        <v>8.3916083916083919E-2</v>
      </c>
      <c r="K27" s="17">
        <f>SUM(K15:K26)</f>
        <v>0</v>
      </c>
      <c r="L27" s="18">
        <f t="shared" si="0"/>
        <v>0</v>
      </c>
      <c r="M27" s="17">
        <f>AVERAGE(M15:M26)</f>
        <v>66.833333333333329</v>
      </c>
      <c r="N27" s="19">
        <f>AVERAGE(N15:N26)</f>
        <v>0.7400000000000001</v>
      </c>
    </row>
    <row r="29" spans="1:14" ht="120" customHeight="1" x14ac:dyDescent="0.25">
      <c r="A29" s="36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1" spans="1:14" x14ac:dyDescent="0.25">
      <c r="A31" s="12"/>
    </row>
    <row r="32" spans="1:14" ht="13" x14ac:dyDescent="0.3">
      <c r="B32" s="30" t="s">
        <v>27</v>
      </c>
      <c r="C32" s="30"/>
      <c r="D32" s="30"/>
      <c r="G32" s="31" t="s">
        <v>28</v>
      </c>
      <c r="H32" s="31"/>
      <c r="I32" s="31"/>
      <c r="J32" s="31"/>
    </row>
    <row r="33" spans="1:10" ht="62.25" customHeight="1" x14ac:dyDescent="0.25">
      <c r="B33" s="32"/>
      <c r="C33" s="32"/>
      <c r="D33" s="32"/>
      <c r="G33" s="33"/>
      <c r="H33" s="33"/>
      <c r="I33" s="33"/>
      <c r="J33" s="33"/>
    </row>
    <row r="34" spans="1:10" hidden="1" x14ac:dyDescent="0.25">
      <c r="A34" s="26" t="e">
        <v>#REF!</v>
      </c>
      <c r="B34" s="26"/>
      <c r="C34" s="6"/>
      <c r="E34" s="26"/>
      <c r="F34" s="26"/>
      <c r="G34" s="26"/>
      <c r="H34" s="26"/>
    </row>
    <row r="35" spans="1:10" hidden="1" x14ac:dyDescent="0.25"/>
    <row r="36" spans="1:10" ht="45" customHeight="1" x14ac:dyDescent="0.25">
      <c r="B36" s="27" t="str">
        <f>B10</f>
        <v>Avelino Dominguez Rodriguez</v>
      </c>
      <c r="C36" s="27"/>
      <c r="D36" s="27"/>
      <c r="E36" s="13"/>
      <c r="F36" s="13"/>
      <c r="G36" s="27" t="s">
        <v>33</v>
      </c>
      <c r="H36" s="27"/>
      <c r="I36" s="27"/>
      <c r="J36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topLeftCell="A8" zoomScale="85" zoomScaleNormal="85" zoomScaleSheetLayoutView="100" workbookViewId="0">
      <selection activeCell="N23" sqref="N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" x14ac:dyDescent="0.3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Avelino Dominguez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ht="13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9" t="str">
        <f>'1'!A14</f>
        <v>Balance de materia y energia</v>
      </c>
      <c r="B14" s="9" t="s">
        <v>36</v>
      </c>
      <c r="C14" s="9" t="str">
        <f>'1'!C14</f>
        <v>406A</v>
      </c>
      <c r="D14" s="9" t="str">
        <f>'1'!D14</f>
        <v>IAMB</v>
      </c>
      <c r="E14" s="9">
        <f>'1'!E14</f>
        <v>29</v>
      </c>
      <c r="F14" s="9">
        <v>17</v>
      </c>
      <c r="G14" s="9"/>
      <c r="H14" s="10">
        <v>0.59</v>
      </c>
      <c r="I14" s="9">
        <f t="shared" ref="I14:I30" si="0">(E14-SUM(F14:G14))-K14</f>
        <v>12</v>
      </c>
      <c r="J14" s="10">
        <v>0.41</v>
      </c>
      <c r="K14" s="9"/>
      <c r="L14" s="10"/>
      <c r="M14" s="9">
        <v>65</v>
      </c>
      <c r="N14" s="15">
        <v>0.55000000000000004</v>
      </c>
    </row>
    <row r="15" spans="1:14" s="11" customFormat="1" x14ac:dyDescent="0.25">
      <c r="A15" s="9" t="s">
        <v>43</v>
      </c>
      <c r="B15" s="9" t="s">
        <v>36</v>
      </c>
      <c r="C15" s="9" t="str">
        <f>'1'!C15</f>
        <v>206A</v>
      </c>
      <c r="D15" s="9" t="s">
        <v>34</v>
      </c>
      <c r="E15" s="9">
        <v>23</v>
      </c>
      <c r="F15" s="9">
        <v>18</v>
      </c>
      <c r="G15" s="9"/>
      <c r="H15" s="10">
        <v>0.78</v>
      </c>
      <c r="I15" s="9">
        <v>5</v>
      </c>
      <c r="J15" s="10">
        <v>0.22</v>
      </c>
      <c r="K15" s="9"/>
      <c r="L15" s="10"/>
      <c r="M15" s="9">
        <v>60</v>
      </c>
      <c r="N15" s="15">
        <v>0.56999999999999995</v>
      </c>
    </row>
    <row r="16" spans="1:14" s="11" customFormat="1" x14ac:dyDescent="0.25">
      <c r="A16" s="9" t="str">
        <f>'1'!A15</f>
        <v>Algebra Lineal</v>
      </c>
      <c r="B16" s="9" t="s">
        <v>37</v>
      </c>
      <c r="C16" s="9" t="str">
        <f>'1'!C15</f>
        <v>206A</v>
      </c>
      <c r="D16" s="9" t="str">
        <f>'1'!D15</f>
        <v>IAMB</v>
      </c>
      <c r="E16" s="9">
        <f>'1'!E15</f>
        <v>23</v>
      </c>
      <c r="F16" s="9">
        <v>18</v>
      </c>
      <c r="G16" s="9"/>
      <c r="H16" s="10">
        <v>0.78</v>
      </c>
      <c r="I16" s="9">
        <f t="shared" si="0"/>
        <v>5</v>
      </c>
      <c r="J16" s="10">
        <v>0.22</v>
      </c>
      <c r="K16" s="9"/>
      <c r="L16" s="10"/>
      <c r="M16" s="9">
        <v>60</v>
      </c>
      <c r="N16" s="15">
        <v>0.84</v>
      </c>
    </row>
    <row r="17" spans="1:14" s="11" customFormat="1" x14ac:dyDescent="0.25">
      <c r="A17" s="9" t="s">
        <v>44</v>
      </c>
      <c r="B17" s="9" t="s">
        <v>51</v>
      </c>
      <c r="C17" s="9" t="str">
        <f>'1'!C16</f>
        <v>606A</v>
      </c>
      <c r="D17" s="9" t="s">
        <v>34</v>
      </c>
      <c r="E17" s="9">
        <v>21</v>
      </c>
      <c r="F17" s="9">
        <v>15</v>
      </c>
      <c r="G17" s="9"/>
      <c r="H17" s="10">
        <v>0.71</v>
      </c>
      <c r="I17" s="9">
        <v>6</v>
      </c>
      <c r="J17" s="10">
        <v>0.28999999999999998</v>
      </c>
      <c r="K17" s="9"/>
      <c r="L17" s="10"/>
      <c r="M17" s="9">
        <v>62</v>
      </c>
      <c r="N17" s="15">
        <v>0.55000000000000004</v>
      </c>
    </row>
    <row r="18" spans="1:14" s="11" customFormat="1" x14ac:dyDescent="0.25">
      <c r="A18" s="9" t="s">
        <v>44</v>
      </c>
      <c r="B18" s="9" t="s">
        <v>52</v>
      </c>
      <c r="C18" s="9" t="str">
        <f>'1'!C16</f>
        <v>606A</v>
      </c>
      <c r="D18" s="9" t="str">
        <f>'1'!D16</f>
        <v>IAMB</v>
      </c>
      <c r="E18" s="9">
        <v>21</v>
      </c>
      <c r="F18" s="9">
        <v>20</v>
      </c>
      <c r="G18" s="9"/>
      <c r="H18" s="10">
        <v>0.95</v>
      </c>
      <c r="I18" s="9">
        <v>1</v>
      </c>
      <c r="J18" s="10">
        <v>0.05</v>
      </c>
      <c r="K18" s="9"/>
      <c r="L18" s="10"/>
      <c r="M18" s="9">
        <v>62</v>
      </c>
      <c r="N18" s="15">
        <v>0.52</v>
      </c>
    </row>
    <row r="19" spans="1:14" s="11" customFormat="1" x14ac:dyDescent="0.25">
      <c r="A19" s="9" t="s">
        <v>44</v>
      </c>
      <c r="B19" s="9" t="s">
        <v>53</v>
      </c>
      <c r="C19" s="9" t="s">
        <v>46</v>
      </c>
      <c r="D19" s="9" t="s">
        <v>34</v>
      </c>
      <c r="E19" s="9">
        <v>21</v>
      </c>
      <c r="F19" s="9">
        <v>21</v>
      </c>
      <c r="G19" s="9"/>
      <c r="H19" s="10">
        <v>1</v>
      </c>
      <c r="I19" s="9">
        <v>0</v>
      </c>
      <c r="J19" s="10">
        <v>0</v>
      </c>
      <c r="K19" s="9"/>
      <c r="L19" s="10"/>
      <c r="M19" s="9">
        <v>65</v>
      </c>
      <c r="N19" s="15">
        <v>0.68</v>
      </c>
    </row>
    <row r="20" spans="1:14" s="11" customFormat="1" x14ac:dyDescent="0.25">
      <c r="A20" s="9" t="s">
        <v>44</v>
      </c>
      <c r="B20" s="9" t="s">
        <v>51</v>
      </c>
      <c r="C20" s="9" t="s">
        <v>47</v>
      </c>
      <c r="D20" s="9" t="str">
        <f>'1'!D17</f>
        <v>IAMB</v>
      </c>
      <c r="E20" s="9">
        <v>19</v>
      </c>
      <c r="F20" s="9">
        <v>11</v>
      </c>
      <c r="G20" s="9"/>
      <c r="H20" s="10">
        <v>0.57999999999999996</v>
      </c>
      <c r="I20" s="9">
        <v>8</v>
      </c>
      <c r="J20" s="10">
        <v>0.42</v>
      </c>
      <c r="K20" s="9"/>
      <c r="L20" s="10"/>
      <c r="M20" s="9">
        <v>68</v>
      </c>
      <c r="N20" s="15">
        <v>0.75</v>
      </c>
    </row>
    <row r="21" spans="1:14" s="11" customFormat="1" x14ac:dyDescent="0.25">
      <c r="A21" s="9" t="str">
        <f>'1'!A19</f>
        <v>Componentes de equipo industrial</v>
      </c>
      <c r="B21" s="9" t="s">
        <v>52</v>
      </c>
      <c r="C21" s="9" t="str">
        <f>'1'!C19</f>
        <v>606B</v>
      </c>
      <c r="D21" s="9" t="str">
        <f>'1'!D19</f>
        <v>IAMB</v>
      </c>
      <c r="E21" s="9">
        <f>'1'!E19</f>
        <v>19</v>
      </c>
      <c r="F21" s="9">
        <v>17</v>
      </c>
      <c r="G21" s="9"/>
      <c r="H21" s="10">
        <f t="shared" ref="H21:H29" si="1">F21/E21</f>
        <v>0.89473684210526316</v>
      </c>
      <c r="I21" s="9">
        <f t="shared" si="0"/>
        <v>2</v>
      </c>
      <c r="J21" s="10">
        <f t="shared" ref="J21:J30" si="2">I21/E21</f>
        <v>0.10526315789473684</v>
      </c>
      <c r="K21" s="9"/>
      <c r="L21" s="10"/>
      <c r="M21" s="9">
        <v>62</v>
      </c>
      <c r="N21" s="15">
        <v>0.55000000000000004</v>
      </c>
    </row>
    <row r="22" spans="1:14" s="11" customFormat="1" x14ac:dyDescent="0.25">
      <c r="A22" s="9" t="s">
        <v>44</v>
      </c>
      <c r="B22" s="9" t="s">
        <v>53</v>
      </c>
      <c r="C22" s="9" t="s">
        <v>47</v>
      </c>
      <c r="D22" s="9" t="s">
        <v>34</v>
      </c>
      <c r="E22" s="9">
        <v>19</v>
      </c>
      <c r="F22" s="9">
        <v>17</v>
      </c>
      <c r="G22" s="9"/>
      <c r="H22" s="10">
        <f t="shared" si="1"/>
        <v>0.89473684210526316</v>
      </c>
      <c r="I22" s="9">
        <f t="shared" si="0"/>
        <v>2</v>
      </c>
      <c r="J22" s="10">
        <f t="shared" si="2"/>
        <v>0.10526315789473684</v>
      </c>
      <c r="K22" s="9"/>
      <c r="L22" s="10"/>
      <c r="M22" s="9">
        <v>62</v>
      </c>
      <c r="N22" s="15">
        <v>0.55000000000000004</v>
      </c>
    </row>
    <row r="23" spans="1:14" s="11" customFormat="1" x14ac:dyDescent="0.25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ref="L23:L30" si="3">K23/E23</f>
        <v>#DIV/0!</v>
      </c>
      <c r="M23" s="9"/>
      <c r="N23" s="15"/>
    </row>
    <row r="24" spans="1:14" s="11" customFormat="1" x14ac:dyDescent="0.25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x14ac:dyDescent="0.25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s="11" customFormat="1" x14ac:dyDescent="0.25">
      <c r="A28" s="9">
        <f>'1'!A26</f>
        <v>0</v>
      </c>
      <c r="B28" s="9"/>
      <c r="C28" s="9">
        <f>'1'!C26</f>
        <v>0</v>
      </c>
      <c r="D28" s="9">
        <f>'1'!D26</f>
        <v>0</v>
      </c>
      <c r="E28" s="9">
        <f>'1'!E26</f>
        <v>0</v>
      </c>
      <c r="F28" s="9"/>
      <c r="G28" s="9"/>
      <c r="H28" s="10" t="e">
        <f t="shared" si="1"/>
        <v>#DIV/0!</v>
      </c>
      <c r="I28" s="9">
        <f t="shared" si="0"/>
        <v>0</v>
      </c>
      <c r="J28" s="10" t="e">
        <f t="shared" si="2"/>
        <v>#DIV/0!</v>
      </c>
      <c r="K28" s="9"/>
      <c r="L28" s="10" t="e">
        <f t="shared" si="3"/>
        <v>#DIV/0!</v>
      </c>
      <c r="M28" s="9"/>
      <c r="N28" s="15"/>
    </row>
    <row r="29" spans="1:14" s="11" customFormat="1" ht="16.5" customHeight="1" x14ac:dyDescent="0.25">
      <c r="A29" s="9">
        <f>'1'!A27</f>
        <v>0</v>
      </c>
      <c r="B29" s="9"/>
      <c r="C29" s="9">
        <f>'1'!C27</f>
        <v>0</v>
      </c>
      <c r="D29" s="9">
        <f>'1'!D27</f>
        <v>0</v>
      </c>
      <c r="E29" s="9">
        <f>'1'!E27</f>
        <v>0</v>
      </c>
      <c r="F29" s="9"/>
      <c r="G29" s="9"/>
      <c r="H29" s="10" t="e">
        <f t="shared" si="1"/>
        <v>#DIV/0!</v>
      </c>
      <c r="I29" s="9">
        <f t="shared" si="0"/>
        <v>0</v>
      </c>
      <c r="J29" s="10" t="e">
        <f t="shared" si="2"/>
        <v>#DIV/0!</v>
      </c>
      <c r="K29" s="9"/>
      <c r="L29" s="10" t="e">
        <f t="shared" si="3"/>
        <v>#DIV/0!</v>
      </c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195</v>
      </c>
      <c r="F30" s="17">
        <f>SUM(F14:F29)</f>
        <v>154</v>
      </c>
      <c r="G30" s="17">
        <f>SUM(G14:G29)</f>
        <v>0</v>
      </c>
      <c r="H30" s="18">
        <f>SUM(F30:G30)/E30</f>
        <v>0.78974358974358971</v>
      </c>
      <c r="I30" s="17">
        <f t="shared" si="0"/>
        <v>41</v>
      </c>
      <c r="J30" s="18">
        <f t="shared" si="2"/>
        <v>0.21025641025641026</v>
      </c>
      <c r="K30" s="17">
        <f>SUM(K14:K29)</f>
        <v>0</v>
      </c>
      <c r="L30" s="18">
        <f t="shared" si="3"/>
        <v>0</v>
      </c>
      <c r="M30" s="17">
        <f>AVERAGE(M14:M29)</f>
        <v>62.888888888888886</v>
      </c>
      <c r="N30" s="19">
        <f>AVERAGE(N14:N29)</f>
        <v>0.61777777777777776</v>
      </c>
    </row>
    <row r="32" spans="1:14" ht="120" customHeight="1" x14ac:dyDescent="0.25">
      <c r="A32" s="36" t="s">
        <v>26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4" spans="1:10" x14ac:dyDescent="0.25">
      <c r="A34" s="12"/>
    </row>
    <row r="35" spans="1:10" ht="13" x14ac:dyDescent="0.3">
      <c r="B35" s="30" t="s">
        <v>27</v>
      </c>
      <c r="C35" s="30"/>
      <c r="D35" s="30"/>
      <c r="G35" s="31" t="s">
        <v>28</v>
      </c>
      <c r="H35" s="31"/>
      <c r="I35" s="31"/>
      <c r="J35" s="31"/>
    </row>
    <row r="36" spans="1:10" ht="62.25" customHeight="1" x14ac:dyDescent="0.25">
      <c r="B36" s="32"/>
      <c r="C36" s="32"/>
      <c r="D36" s="32"/>
      <c r="G36" s="33"/>
      <c r="H36" s="33"/>
      <c r="I36" s="33"/>
      <c r="J36" s="33"/>
    </row>
    <row r="37" spans="1:10" hidden="1" x14ac:dyDescent="0.25">
      <c r="A37" s="26" t="e">
        <v>#REF!</v>
      </c>
      <c r="B37" s="26"/>
      <c r="C37" s="6"/>
      <c r="E37" s="26"/>
      <c r="F37" s="26"/>
      <c r="G37" s="26"/>
      <c r="H37" s="26"/>
    </row>
    <row r="38" spans="1:10" hidden="1" x14ac:dyDescent="0.25"/>
    <row r="39" spans="1:10" ht="45" customHeight="1" x14ac:dyDescent="0.25">
      <c r="B39" s="27" t="str">
        <f>B10</f>
        <v>Avelino Dominguez Rodriguez</v>
      </c>
      <c r="C39" s="27"/>
      <c r="D39" s="27"/>
      <c r="E39" s="13"/>
      <c r="F39" s="13"/>
      <c r="G39" s="27" t="s">
        <v>33</v>
      </c>
      <c r="H39" s="27"/>
      <c r="I39" s="27"/>
      <c r="J39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1" zoomScale="85" zoomScaleNormal="85" zoomScaleSheetLayoutView="100" workbookViewId="0">
      <selection activeCell="H18" sqref="H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" x14ac:dyDescent="0.3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Avelino Dominguez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ht="13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9" t="str">
        <f>'1'!A14</f>
        <v>Balance de materia y energia</v>
      </c>
      <c r="B14" s="9" t="s">
        <v>38</v>
      </c>
      <c r="C14" s="9" t="str">
        <f>'1'!C14</f>
        <v>406A</v>
      </c>
      <c r="D14" s="9" t="str">
        <f>'1'!D14</f>
        <v>IAMB</v>
      </c>
      <c r="E14" s="9">
        <f>'1'!E14</f>
        <v>29</v>
      </c>
      <c r="F14" s="9">
        <v>17</v>
      </c>
      <c r="G14" s="9">
        <v>6</v>
      </c>
      <c r="H14" s="10">
        <v>0.79</v>
      </c>
      <c r="I14" s="9">
        <f t="shared" ref="I14:I28" si="0">(E14-SUM(F14:G14))-K14</f>
        <v>6</v>
      </c>
      <c r="J14" s="10">
        <v>0.21</v>
      </c>
      <c r="K14" s="9">
        <v>0</v>
      </c>
      <c r="L14" s="10">
        <f t="shared" ref="L14:L28" si="1">K14/E14</f>
        <v>0</v>
      </c>
      <c r="M14" s="9">
        <v>52</v>
      </c>
      <c r="N14" s="15">
        <v>0.65</v>
      </c>
    </row>
    <row r="15" spans="1:14" s="11" customFormat="1" x14ac:dyDescent="0.25">
      <c r="A15" s="9" t="str">
        <f>'1'!A15</f>
        <v>Algebra Lineal</v>
      </c>
      <c r="B15" s="9" t="s">
        <v>38</v>
      </c>
      <c r="C15" s="9" t="str">
        <f>'1'!C15</f>
        <v>206A</v>
      </c>
      <c r="D15" s="9" t="str">
        <f>'1'!D15</f>
        <v>IAMB</v>
      </c>
      <c r="E15" s="9">
        <f>'1'!E15</f>
        <v>23</v>
      </c>
      <c r="F15" s="9">
        <v>20</v>
      </c>
      <c r="G15" s="9">
        <v>0</v>
      </c>
      <c r="H15" s="10">
        <v>0.87</v>
      </c>
      <c r="I15" s="9">
        <f t="shared" si="0"/>
        <v>3</v>
      </c>
      <c r="J15" s="10">
        <v>0.13</v>
      </c>
      <c r="K15" s="9">
        <v>0</v>
      </c>
      <c r="L15" s="10">
        <f t="shared" si="1"/>
        <v>0</v>
      </c>
      <c r="M15" s="9">
        <v>55</v>
      </c>
      <c r="N15" s="15">
        <v>0.67</v>
      </c>
    </row>
    <row r="16" spans="1:14" s="11" customFormat="1" x14ac:dyDescent="0.25">
      <c r="A16" s="9" t="str">
        <f>'1'!A16</f>
        <v>Componentes de equipo industrial</v>
      </c>
      <c r="B16" s="9" t="s">
        <v>38</v>
      </c>
      <c r="C16" s="9" t="str">
        <f>'1'!C16</f>
        <v>606A</v>
      </c>
      <c r="D16" s="9" t="str">
        <f>'1'!D16</f>
        <v>IAMB</v>
      </c>
      <c r="E16" s="9">
        <f>'1'!E16</f>
        <v>21</v>
      </c>
      <c r="F16" s="9">
        <v>14</v>
      </c>
      <c r="G16" s="9">
        <v>7</v>
      </c>
      <c r="H16" s="10">
        <v>1</v>
      </c>
      <c r="I16" s="9">
        <f t="shared" si="0"/>
        <v>0</v>
      </c>
      <c r="J16" s="10">
        <v>0</v>
      </c>
      <c r="K16" s="9">
        <v>0</v>
      </c>
      <c r="L16" s="10">
        <f t="shared" si="1"/>
        <v>0</v>
      </c>
      <c r="M16" s="9">
        <v>43</v>
      </c>
      <c r="N16" s="15">
        <v>0.62</v>
      </c>
    </row>
    <row r="17" spans="1:14" s="11" customFormat="1" x14ac:dyDescent="0.25">
      <c r="A17" s="9" t="str">
        <f>'1'!A17</f>
        <v>Componentes de equipo industrial</v>
      </c>
      <c r="B17" s="9" t="s">
        <v>38</v>
      </c>
      <c r="C17" s="9" t="s">
        <v>47</v>
      </c>
      <c r="D17" s="9" t="str">
        <f>'1'!D17</f>
        <v>IAMB</v>
      </c>
      <c r="E17" s="9">
        <v>19</v>
      </c>
      <c r="F17" s="9">
        <v>10</v>
      </c>
      <c r="G17" s="9">
        <v>8</v>
      </c>
      <c r="H17" s="10">
        <v>0.95</v>
      </c>
      <c r="I17" s="9">
        <f t="shared" si="0"/>
        <v>1</v>
      </c>
      <c r="J17" s="10">
        <f t="shared" ref="J17:J28" si="2">I17/E17</f>
        <v>5.2631578947368418E-2</v>
      </c>
      <c r="K17" s="9">
        <v>0</v>
      </c>
      <c r="L17" s="10">
        <f t="shared" si="1"/>
        <v>0</v>
      </c>
      <c r="M17" s="9">
        <v>52</v>
      </c>
      <c r="N17" s="15">
        <v>0.72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ref="H19:H27" si="3">F20/E20</f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61</v>
      </c>
      <c r="G28" s="17">
        <f>SUM(G14:G27)</f>
        <v>21</v>
      </c>
      <c r="H28" s="18">
        <f>SUM(F28:G28)/E28</f>
        <v>0.89130434782608692</v>
      </c>
      <c r="I28" s="17">
        <f t="shared" si="0"/>
        <v>10</v>
      </c>
      <c r="J28" s="18">
        <f t="shared" si="2"/>
        <v>0.10869565217391304</v>
      </c>
      <c r="K28" s="17">
        <f>SUM(K14:K27)</f>
        <v>0</v>
      </c>
      <c r="L28" s="18">
        <f t="shared" si="1"/>
        <v>0</v>
      </c>
      <c r="M28" s="17">
        <f>AVERAGE(M14:M27)</f>
        <v>50.5</v>
      </c>
      <c r="N28" s="19">
        <f>AVERAGE(N14:N27)</f>
        <v>0.66500000000000004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ht="13" x14ac:dyDescent="0.3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Avelino Dominguez Rodriguez</v>
      </c>
      <c r="C37" s="27"/>
      <c r="D37" s="27"/>
      <c r="E37" s="13"/>
      <c r="F37" s="13"/>
      <c r="G37" s="27" t="s">
        <v>33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Avelino Dominguez</cp:lastModifiedBy>
  <cp:revision/>
  <dcterms:created xsi:type="dcterms:W3CDTF">2021-11-22T14:45:25Z</dcterms:created>
  <dcterms:modified xsi:type="dcterms:W3CDTF">2025-06-13T16:02:26Z</dcterms:modified>
  <cp:category/>
  <cp:contentStatus/>
</cp:coreProperties>
</file>