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E8A575A7-F25F-4E80-930B-24C566D67A7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3" l="1"/>
  <c r="I18" i="23"/>
  <c r="L17" i="23"/>
  <c r="I17" i="23"/>
  <c r="L16" i="23"/>
  <c r="I16" i="23"/>
  <c r="L15" i="23"/>
  <c r="I15" i="23"/>
  <c r="L14" i="23"/>
  <c r="I14" i="23"/>
  <c r="E18" i="24"/>
  <c r="E17" i="24"/>
  <c r="E16" i="24"/>
  <c r="E18" i="23"/>
  <c r="E17" i="23"/>
  <c r="E16" i="23"/>
  <c r="C18" i="24"/>
  <c r="A18" i="24"/>
  <c r="C17" i="24"/>
  <c r="A17" i="24"/>
  <c r="C16" i="24"/>
  <c r="A16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4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8" i="24"/>
  <c r="M28" i="24"/>
  <c r="K28" i="24"/>
  <c r="G28" i="24"/>
  <c r="F28" i="24"/>
  <c r="D18" i="24"/>
  <c r="D16" i="24"/>
  <c r="D15" i="24"/>
  <c r="D14" i="24"/>
  <c r="B10" i="24"/>
  <c r="B37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8" i="24"/>
  <c r="E28" i="23"/>
  <c r="E28" i="22"/>
  <c r="I28" i="10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<sst xmlns="http://schemas.openxmlformats.org/spreadsheetml/2006/main" count="222" uniqueCount="55">
  <si>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</si>
  <si>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</si>
  <si>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</si>
  <si>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</si>
  <si>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</si>
  <si>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</si>
  <si>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</si>
  <si>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</si>
  <si>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</si>
  <si>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</si>
  <si>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</si>
  <si>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</si>
  <si>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</si>
  <si>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</si>
  <si>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</si>
  <si>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</si>
  <si>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</si>
  <si>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</si>
  <si>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</si>
  <si>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</si>
  <si>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</si>
  <si>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</si>
  <si>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</si>
  <si>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</si>
  <si>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</si>
  <si>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</si>
  <si>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</si>
  <si>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</si>
  <si>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</si>
  <si>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</si>
  <si>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</si>
  <si>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ERGONOMIA</t>
  </si>
  <si>
    <t>ADMINISTRACION DE OPERACIONES II</t>
  </si>
  <si>
    <t>IIND</t>
  </si>
  <si>
    <t>ISC</t>
  </si>
  <si>
    <t>BERNABE CONTRERAS CONTRERAS</t>
  </si>
  <si>
    <t>S/E</t>
  </si>
  <si>
    <t>501-A</t>
  </si>
  <si>
    <t xml:space="preserve"> </t>
  </si>
  <si>
    <t>INDUSTRIAL</t>
  </si>
  <si>
    <t>501-B</t>
  </si>
  <si>
    <t>304-A</t>
  </si>
  <si>
    <t>FLOR ILIANA CHONTAL PELAYO</t>
  </si>
  <si>
    <t>601-A</t>
  </si>
  <si>
    <t>304.B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</si>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</sst>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33</xdr:row>
      <xdr:rowOff>156882</xdr:rowOff>
    </xdr:from>
    <xdr:to>
      <xdr:col>3</xdr:col>
      <xdr:colOff>712208</xdr:colOff>
      <xdr:row>33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4</v>
      </c>
      <c r="I8" s="33" t="s">
        <v>7</v>
      </c>
      <c r="J8" s="33"/>
      <c r="K8" s="33"/>
      <c r="L8" s="34" t="s">
        <v>54</v>
      </c>
      <c r="M8" s="34"/>
      <c r="N8" s="34"/>
    </row>
    <row r="10" spans="1:16" x14ac:dyDescent="0.2">
      <c r="A10" s="4" t="s">
        <v>8</v>
      </c>
      <c r="B10" s="34" t="s">
        <v>35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P10" s="1" t="s">
        <v>38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6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6" s="11" customFormat="1" ht="25.5" x14ac:dyDescent="0.2">
      <c r="A14" s="8" t="s">
        <v>52</v>
      </c>
      <c r="B14" s="9" t="s">
        <v>36</v>
      </c>
      <c r="C14" s="9" t="s">
        <v>49</v>
      </c>
      <c r="D14" s="9" t="s">
        <v>33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32</v>
      </c>
      <c r="B15" s="9" t="s">
        <v>36</v>
      </c>
      <c r="C15" s="9" t="s">
        <v>43</v>
      </c>
      <c r="D15" s="9" t="s">
        <v>33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53</v>
      </c>
      <c r="B16" s="9" t="s">
        <v>36</v>
      </c>
      <c r="C16" s="9" t="s">
        <v>50</v>
      </c>
      <c r="D16" s="9" t="s">
        <v>33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46</v>
      </c>
      <c r="B17" s="9" t="s">
        <v>21</v>
      </c>
      <c r="C17" s="9" t="s">
        <v>47</v>
      </c>
      <c r="D17" s="9" t="s">
        <v>34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46</v>
      </c>
      <c r="B18" s="9" t="s">
        <v>21</v>
      </c>
      <c r="C18" s="9" t="s">
        <v>48</v>
      </c>
      <c r="D18" s="9" t="s">
        <v>34</v>
      </c>
      <c r="E18" s="9">
        <v>15</v>
      </c>
      <c r="F18" s="9">
        <v>7</v>
      </c>
      <c r="G18" s="9" t="s">
        <v>38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 t="s">
        <v>21</v>
      </c>
      <c r="C14" s="9" t="s">
        <v>49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32</v>
      </c>
      <c r="B15" s="9" t="s">
        <v>21</v>
      </c>
      <c r="C15" s="9" t="s">
        <v>43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51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51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90" zoomScaleNormal="90" zoomScaleSheetLayoutView="100" workbookViewId="0">
      <selection activeCell="G14" sqref="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/>
      <c r="C14" s="9" t="s">
        <v>49</v>
      </c>
      <c r="D14" s="9" t="str">
        <f>'1'!D14</f>
        <v>IIND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4" s="11" customFormat="1" ht="25.5" x14ac:dyDescent="0.2">
      <c r="A15" s="11" t="s">
        <v>32</v>
      </c>
      <c r="B15" s="9"/>
      <c r="C15" s="9" t="s">
        <v>43</v>
      </c>
      <c r="D15" s="9" t="str">
        <f>'1'!D15</f>
        <v>IIND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2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2" ht="62.25" customHeight="1" x14ac:dyDescent="0.2">
      <c r="B34" s="38"/>
      <c r="C34" s="38"/>
      <c r="D34" s="38"/>
      <c r="G34" s="34"/>
      <c r="H34" s="34"/>
      <c r="I34" s="34"/>
      <c r="J34" s="34"/>
      <c r="L34" s="1" t="s">
        <v>38</v>
      </c>
    </row>
    <row r="35" spans="1:12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2" hidden="1" x14ac:dyDescent="0.2"/>
    <row r="37" spans="1:12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52</v>
      </c>
      <c r="B14" s="9"/>
      <c r="C14" s="9" t="s">
        <v>49</v>
      </c>
      <c r="D14" s="9" t="str">
        <f>'1'!D14</f>
        <v>IIND</v>
      </c>
      <c r="E14" s="9">
        <v>21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11" t="s">
        <v>32</v>
      </c>
      <c r="B15" s="9"/>
      <c r="C15" s="9" t="s">
        <v>43</v>
      </c>
      <c r="D15" s="9" t="str">
        <f>'1'!D15</f>
        <v>IIND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/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/>
      <c r="C17" s="9" t="str">
        <f>'1'!C17</f>
        <v>404-A</v>
      </c>
      <c r="D17" s="9" t="s">
        <v>34</v>
      </c>
      <c r="E17" s="9">
        <f>'1'!E17</f>
        <v>25</v>
      </c>
      <c r="F17" s="9"/>
      <c r="G17" s="9"/>
      <c r="H17" s="10"/>
      <c r="I17" s="9"/>
      <c r="J17" s="10"/>
      <c r="K17" s="9"/>
      <c r="L17" s="10"/>
      <c r="M17" s="21"/>
      <c r="N17" s="15"/>
    </row>
    <row r="18" spans="1:14" s="11" customFormat="1" ht="25.5" x14ac:dyDescent="0.2">
      <c r="A18" s="9" t="str">
        <f>'1'!A18</f>
        <v>SIMULACION</v>
      </c>
      <c r="B18" s="9"/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0</v>
      </c>
      <c r="G28" s="17">
        <f>SUM(G14:G27)</f>
        <v>0</v>
      </c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110" zoomScaleNormal="110" zoomScaleSheetLayoutView="100" workbookViewId="0">
      <selection activeCell="E14" sqref="E14: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39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FEBRERO-JUNIO-2025</v>
      </c>
      <c r="M8" s="34"/>
      <c r="N8" s="34"/>
    </row>
    <row r="10" spans="1:14" x14ac:dyDescent="0.2">
      <c r="A10" s="4" t="s">
        <v>8</v>
      </c>
      <c r="B10" s="34" t="str">
        <f>'1'!B10</f>
        <v>BERNABE CONTRERAS CONTRERAS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32</v>
      </c>
      <c r="B14" s="9" t="s">
        <v>45</v>
      </c>
      <c r="C14" s="9" t="s">
        <v>43</v>
      </c>
      <c r="D14" s="9" t="str">
        <f>'1'!D14</f>
        <v>IIND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">
        <v>31</v>
      </c>
      <c r="B15" s="9" t="s">
        <v>45</v>
      </c>
      <c r="C15" s="9" t="s">
        <v>37</v>
      </c>
      <c r="D15" s="9" t="str">
        <f>'1'!D15</f>
        <v>IIND</v>
      </c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.5" x14ac:dyDescent="0.2">
      <c r="A16" s="9" t="str">
        <f>'1'!A16</f>
        <v>TOPICOS DE MANUFACTURA AVANZADA</v>
      </c>
      <c r="B16" s="9" t="s">
        <v>45</v>
      </c>
      <c r="C16" s="9" t="s">
        <v>40</v>
      </c>
      <c r="D16" s="9" t="str">
        <f>'1'!D16</f>
        <v>IIND</v>
      </c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45</v>
      </c>
      <c r="C17" s="9" t="s">
        <v>41</v>
      </c>
      <c r="D17" s="9" t="str">
        <f>'1'!D17</f>
        <v>ISC</v>
      </c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45</v>
      </c>
      <c r="C18" s="9" t="s">
        <v>44</v>
      </c>
      <c r="D18" s="9" t="str">
        <f>'1'!D18</f>
        <v>ISC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>(E28-SUM(F28:G28))-K28</f>
        <v>0</v>
      </c>
      <c r="J28" s="18" t="e">
        <f>I28/E28</f>
        <v>#DIV/0!</v>
      </c>
      <c r="K28" s="17">
        <f>SUM(K14:K27)</f>
        <v>0</v>
      </c>
      <c r="L28" s="18" t="e">
        <f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BERNABE CONTRERAS CONTRERAS</v>
      </c>
      <c r="C37" s="40"/>
      <c r="D37" s="40"/>
      <c r="E37" s="13"/>
      <c r="F37" s="13"/>
      <c r="G37" s="40" t="s">
        <v>42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2025-04-05T20:55:38Z</dcterms:modified>
  <cp:category/>
  <cp:contentStatus/>
</cp:coreProperties>
</file>