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DOCTOS-ENE-JUN-25\MATERIAS\"/>
    </mc:Choice>
  </mc:AlternateContent>
  <xr:revisionPtr revIDLastSave="0" documentId="13_ncr:1_{D694A0EB-045B-48BC-BCE8-E4518CC553FC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3" l="1"/>
  <c r="I18" i="23"/>
  <c r="L17" i="23"/>
  <c r="I17" i="23"/>
  <c r="L16" i="23"/>
  <c r="I16" i="23"/>
  <c r="L15" i="23"/>
  <c r="I15" i="23"/>
  <c r="L14" i="23"/>
  <c r="I14" i="23"/>
  <c r="E18" i="24"/>
  <c r="E17" i="24"/>
  <c r="E16" i="24"/>
  <c r="E18" i="23"/>
  <c r="E17" i="23"/>
  <c r="E16" i="23"/>
  <c r="C18" i="24"/>
  <c r="A18" i="24"/>
  <c r="C17" i="24"/>
  <c r="A17" i="24"/>
  <c r="C16" i="24"/>
  <c r="A16" i="24"/>
  <c r="C18" i="23"/>
  <c r="A18" i="23"/>
  <c r="C17" i="23"/>
  <c r="A17" i="23"/>
  <c r="C16" i="23"/>
  <c r="A16" i="23"/>
  <c r="L16" i="22" l="1"/>
  <c r="I16" i="22"/>
  <c r="L15" i="22"/>
  <c r="I15" i="22"/>
  <c r="L14" i="22"/>
  <c r="I14" i="22"/>
  <c r="A24" i="24" l="1"/>
  <c r="N28" i="25" l="1"/>
  <c r="M28" i="25"/>
  <c r="K28" i="25"/>
  <c r="G28" i="25"/>
  <c r="F28" i="25"/>
  <c r="D18" i="25"/>
  <c r="A18" i="25"/>
  <c r="D17" i="25"/>
  <c r="A17" i="25"/>
  <c r="D16" i="25"/>
  <c r="A16" i="25"/>
  <c r="D15" i="25"/>
  <c r="D14" i="25"/>
  <c r="B10" i="25"/>
  <c r="B37" i="25" s="1"/>
  <c r="L8" i="25"/>
  <c r="H8" i="25"/>
  <c r="E8" i="25"/>
  <c r="N28" i="24"/>
  <c r="M28" i="24"/>
  <c r="K28" i="24"/>
  <c r="G28" i="24"/>
  <c r="F28" i="24"/>
  <c r="D18" i="24"/>
  <c r="D16" i="24"/>
  <c r="D15" i="24"/>
  <c r="D14" i="24"/>
  <c r="B10" i="24"/>
  <c r="B37" i="24" s="1"/>
  <c r="L8" i="24"/>
  <c r="H8" i="24"/>
  <c r="E8" i="24"/>
  <c r="N28" i="23"/>
  <c r="M28" i="23"/>
  <c r="K28" i="23"/>
  <c r="G28" i="23"/>
  <c r="F28" i="23"/>
  <c r="D18" i="23"/>
  <c r="D17" i="23"/>
  <c r="D16" i="23"/>
  <c r="D15" i="23"/>
  <c r="D14" i="23"/>
  <c r="B10" i="23"/>
  <c r="B37" i="23" s="1"/>
  <c r="L8" i="23"/>
  <c r="H8" i="23"/>
  <c r="E8" i="23"/>
  <c r="D15" i="22"/>
  <c r="A16" i="22"/>
  <c r="C16" i="22"/>
  <c r="D16" i="22"/>
  <c r="A17" i="22"/>
  <c r="C17" i="22"/>
  <c r="D17" i="22"/>
  <c r="E17" i="22"/>
  <c r="A18" i="22"/>
  <c r="C18" i="22"/>
  <c r="D18" i="22"/>
  <c r="E18" i="22"/>
  <c r="D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8" i="22" l="1"/>
  <c r="L18" i="22"/>
  <c r="L17" i="22"/>
  <c r="I17" i="22"/>
  <c r="E28" i="25"/>
  <c r="E28" i="24"/>
  <c r="E28" i="23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<sst xmlns="http://schemas.openxmlformats.org/spreadsheetml/2006/main" count="227" uniqueCount="56">
  <si>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</si>
  <si>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</si>
  <si>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</si>
  <si>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</si>
  <si>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</si>
  <si>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</si>
  <si>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</si>
  <si>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</si>
  <si>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</si>
  <si>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</si>
  <si>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</si>
  <si>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</si>
  <si>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</si>
  <si>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</si>
  <si>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</si>
  <si>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</si>
  <si>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</si>
  <si>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</si>
  <si>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</si>
  <si>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</si>
  <si>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</si>
  <si>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</si>
  <si>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</si>
  <si>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</si>
  <si>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</si>
  <si>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</si>
  <si>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</si>
  <si>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</si>
  <si>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</si>
  <si>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</si>
  <si>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</si>
  <si>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ERGONOMIA</t>
  </si>
  <si>
    <t>ADMINISTRACION DE OPERACIONES II</t>
  </si>
  <si>
    <t>IIND</t>
  </si>
  <si>
    <t>ISC</t>
  </si>
  <si>
    <t>BERNABE CONTRERAS CONTRERAS</t>
  </si>
  <si>
    <t>S/E</t>
  </si>
  <si>
    <t>501-A</t>
  </si>
  <si>
    <t xml:space="preserve"> </t>
  </si>
  <si>
    <t>INDUSTRIAL</t>
  </si>
  <si>
    <t>501-B</t>
  </si>
  <si>
    <t>304-A</t>
  </si>
  <si>
    <t>FLOR ILIANA CHONTAL PELAYO</t>
  </si>
  <si>
    <t>601-A</t>
  </si>
  <si>
    <t>304.B</t>
  </si>
  <si>
    <t>T</t>
  </si>
  <si>
    <t>SIMULACION</t>
  </si>
  <si>
    <t>404-A</t>
  </si>
  <si>
    <t>404-B</t>
  </si>
  <si>
    <t>801-B</t>
  </si>
  <si>
    <t>601-B</t>
  </si>
  <si>
    <t>II</t>
  </si>
  <si>
    <t>METODOS AVANZADOS DE INGENIERIA DE PRODUCTO</t>
  </si>
  <si>
    <t>TOPICOS DE MANUFACTURA AVANZADA</t>
  </si>
  <si>
    <t>FEBRERO-JUNIO-2025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</si>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</sst>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168089</xdr:rowOff>
    </xdr:from>
    <xdr:to>
      <xdr:col>3</xdr:col>
      <xdr:colOff>745826</xdr:colOff>
      <xdr:row>33</xdr:row>
      <xdr:rowOff>728794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B41F74-FA16-4E76-9202-C946C2E0115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39353" y="843803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42333</xdr:colOff>
      <xdr:row>33</xdr:row>
      <xdr:rowOff>179917</xdr:rowOff>
    </xdr:from>
    <xdr:to>
      <xdr:col>3</xdr:col>
      <xdr:colOff>709718</xdr:colOff>
      <xdr:row>33</xdr:row>
      <xdr:rowOff>740622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2D2FC6-DE5E-49E6-94DD-BD43E862763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2000" y="854075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22412</xdr:colOff>
      <xdr:row>33</xdr:row>
      <xdr:rowOff>201706</xdr:rowOff>
    </xdr:from>
    <xdr:to>
      <xdr:col>3</xdr:col>
      <xdr:colOff>689797</xdr:colOff>
      <xdr:row>33</xdr:row>
      <xdr:rowOff>762411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870728-29CB-4C54-B6CC-664AC6685B08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283324" y="8505265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44823</xdr:colOff>
      <xdr:row>33</xdr:row>
      <xdr:rowOff>156882</xdr:rowOff>
    </xdr:from>
    <xdr:to>
      <xdr:col>3</xdr:col>
      <xdr:colOff>712208</xdr:colOff>
      <xdr:row>33</xdr:row>
      <xdr:rowOff>717587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7E21D7-AC16-4E74-965E-63652310E2B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5735" y="8628529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opLeftCell="A5" zoomScaleNormal="100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6" x14ac:dyDescent="0.2">
      <c r="A6" s="38" t="s">
        <v>2</v>
      </c>
      <c r="B6" s="38"/>
      <c r="C6" s="38"/>
      <c r="D6" s="38"/>
      <c r="E6" s="39" t="s">
        <v>39</v>
      </c>
      <c r="F6" s="39"/>
      <c r="G6" s="39"/>
      <c r="H6" s="39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29" t="s">
        <v>54</v>
      </c>
      <c r="M8" s="29"/>
      <c r="N8" s="29"/>
    </row>
    <row r="10" spans="1:16" x14ac:dyDescent="0.2">
      <c r="A10" s="4" t="s">
        <v>8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P10" s="1" t="s">
        <v>38</v>
      </c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6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6" s="11" customFormat="1" ht="25.5" x14ac:dyDescent="0.2">
      <c r="A14" s="8" t="s">
        <v>52</v>
      </c>
      <c r="B14" s="9" t="s">
        <v>36</v>
      </c>
      <c r="C14" s="9" t="s">
        <v>49</v>
      </c>
      <c r="D14" s="9" t="s">
        <v>33</v>
      </c>
      <c r="E14" s="9">
        <v>21</v>
      </c>
      <c r="F14" s="9"/>
      <c r="G14" s="9"/>
      <c r="H14" s="10"/>
      <c r="I14" s="9">
        <f>(E14-SUM(F14:G14))-K14</f>
        <v>21</v>
      </c>
      <c r="J14" s="10"/>
      <c r="K14" s="9">
        <v>0</v>
      </c>
      <c r="L14" s="10">
        <f>K14/E14</f>
        <v>0</v>
      </c>
      <c r="M14" s="9"/>
      <c r="N14" s="15"/>
    </row>
    <row r="15" spans="1:16" s="11" customFormat="1" ht="25.5" x14ac:dyDescent="0.2">
      <c r="A15" s="11" t="s">
        <v>32</v>
      </c>
      <c r="B15" s="9" t="s">
        <v>36</v>
      </c>
      <c r="C15" s="9" t="s">
        <v>43</v>
      </c>
      <c r="D15" s="9" t="s">
        <v>33</v>
      </c>
      <c r="E15" s="9">
        <v>17</v>
      </c>
      <c r="F15" s="9"/>
      <c r="G15" s="9"/>
      <c r="H15" s="10"/>
      <c r="I15" s="9">
        <f>(E15-SUM(F15:G15))-K15</f>
        <v>17</v>
      </c>
      <c r="J15" s="10"/>
      <c r="K15" s="9">
        <v>0</v>
      </c>
      <c r="L15" s="10">
        <f>K15/E15</f>
        <v>0</v>
      </c>
      <c r="M15" s="9"/>
      <c r="N15" s="15"/>
    </row>
    <row r="16" spans="1:16" s="11" customFormat="1" ht="25.5" x14ac:dyDescent="0.2">
      <c r="A16" s="11" t="s">
        <v>53</v>
      </c>
      <c r="B16" s="9" t="s">
        <v>36</v>
      </c>
      <c r="C16" s="9" t="s">
        <v>50</v>
      </c>
      <c r="D16" s="9" t="s">
        <v>33</v>
      </c>
      <c r="E16" s="9">
        <v>16</v>
      </c>
      <c r="F16" s="9"/>
      <c r="G16" s="9"/>
      <c r="H16" s="10"/>
      <c r="I16" s="9">
        <f>(E16-SUM(F16:G16))-K16</f>
        <v>16</v>
      </c>
      <c r="J16" s="10"/>
      <c r="K16" s="9">
        <v>0</v>
      </c>
      <c r="L16" s="10">
        <f>K16/E16</f>
        <v>0</v>
      </c>
      <c r="M16" s="9"/>
      <c r="N16" s="15"/>
    </row>
    <row r="17" spans="1:14" s="11" customFormat="1" ht="25.5" x14ac:dyDescent="0.2">
      <c r="A17" s="8" t="s">
        <v>46</v>
      </c>
      <c r="B17" s="9" t="s">
        <v>21</v>
      </c>
      <c r="C17" s="9" t="s">
        <v>47</v>
      </c>
      <c r="D17" s="9" t="s">
        <v>34</v>
      </c>
      <c r="E17" s="9">
        <v>25</v>
      </c>
      <c r="F17" s="9">
        <v>17</v>
      </c>
      <c r="G17" s="9"/>
      <c r="H17" s="10"/>
      <c r="I17" s="9">
        <f>(E17-SUM(F17:G17))-K17</f>
        <v>8</v>
      </c>
      <c r="J17" s="10"/>
      <c r="K17" s="9">
        <v>0</v>
      </c>
      <c r="L17" s="10">
        <f>K17/E17</f>
        <v>0</v>
      </c>
      <c r="M17" s="9">
        <v>54.04</v>
      </c>
      <c r="N17" s="15">
        <v>0.68</v>
      </c>
    </row>
    <row r="18" spans="1:14" s="11" customFormat="1" ht="25.5" x14ac:dyDescent="0.2">
      <c r="A18" s="8" t="s">
        <v>46</v>
      </c>
      <c r="B18" s="9" t="s">
        <v>21</v>
      </c>
      <c r="C18" s="9" t="s">
        <v>48</v>
      </c>
      <c r="D18" s="9" t="s">
        <v>34</v>
      </c>
      <c r="E18" s="9">
        <v>15</v>
      </c>
      <c r="F18" s="9">
        <v>7</v>
      </c>
      <c r="G18" s="9" t="s">
        <v>38</v>
      </c>
      <c r="H18" s="10"/>
      <c r="I18" s="9">
        <f>(E18-SUM(F18:G18))-K18</f>
        <v>8</v>
      </c>
      <c r="J18" s="10"/>
      <c r="K18" s="9">
        <v>0</v>
      </c>
      <c r="L18" s="10">
        <f>K18/E18</f>
        <v>0</v>
      </c>
      <c r="M18" s="9">
        <v>35.26</v>
      </c>
      <c r="N18" s="15">
        <v>0.46660000000000001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24</v>
      </c>
      <c r="G28" s="17">
        <f>SUM(G14:G27)</f>
        <v>0</v>
      </c>
      <c r="H28" s="18">
        <v>0</v>
      </c>
      <c r="I28" s="17">
        <f>(E28-SUM(F28:G28))-K28</f>
        <v>70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44.65</v>
      </c>
      <c r="N28" s="19">
        <f>AVERAGE(N14:N27)</f>
        <v>0.57330000000000003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90" zoomScaleNormal="9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FEBRERO-JUNIO-2025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52</v>
      </c>
      <c r="B14" s="9" t="s">
        <v>21</v>
      </c>
      <c r="C14" s="9" t="s">
        <v>49</v>
      </c>
      <c r="D14" s="9" t="str">
        <f>'1'!D14</f>
        <v>IIND</v>
      </c>
      <c r="E14" s="9">
        <v>21</v>
      </c>
      <c r="F14" s="9">
        <v>17</v>
      </c>
      <c r="G14" s="9"/>
      <c r="H14" s="10"/>
      <c r="I14" s="9">
        <f>(E14-SUM(F14:G14))-K14</f>
        <v>4</v>
      </c>
      <c r="J14" s="10"/>
      <c r="K14" s="9">
        <v>0</v>
      </c>
      <c r="L14" s="10">
        <f>K14/E14</f>
        <v>0</v>
      </c>
      <c r="M14" s="9">
        <v>69.81</v>
      </c>
      <c r="N14" s="15">
        <v>0.80900000000000005</v>
      </c>
    </row>
    <row r="15" spans="1:14" s="11" customFormat="1" ht="25.5" x14ac:dyDescent="0.2">
      <c r="A15" s="11" t="s">
        <v>32</v>
      </c>
      <c r="B15" s="9" t="s">
        <v>21</v>
      </c>
      <c r="C15" s="9" t="s">
        <v>43</v>
      </c>
      <c r="D15" s="9" t="str">
        <f>'1'!D15</f>
        <v>IIND</v>
      </c>
      <c r="E15" s="9">
        <v>17</v>
      </c>
      <c r="F15" s="9">
        <v>8</v>
      </c>
      <c r="G15" s="9"/>
      <c r="H15" s="10"/>
      <c r="I15" s="9">
        <f>(E15-SUM(F15:G15))-K15</f>
        <v>9</v>
      </c>
      <c r="J15" s="10"/>
      <c r="K15" s="9">
        <v>0</v>
      </c>
      <c r="L15" s="10">
        <f>K15/E15</f>
        <v>0</v>
      </c>
      <c r="M15" s="9">
        <v>28.23</v>
      </c>
      <c r="N15" s="15">
        <v>0.47049999999999997</v>
      </c>
    </row>
    <row r="16" spans="1:14" s="11" customFormat="1" ht="25.5" x14ac:dyDescent="0.2">
      <c r="A16" s="9" t="str">
        <f>'1'!A16</f>
        <v>TOPICOS DE MANUFACTURA AVANZADA</v>
      </c>
      <c r="B16" s="9" t="s">
        <v>21</v>
      </c>
      <c r="C16" s="9" t="str">
        <f>'1'!C16</f>
        <v>601-B</v>
      </c>
      <c r="D16" s="9" t="str">
        <f>'1'!D16</f>
        <v>IIND</v>
      </c>
      <c r="E16" s="9">
        <v>7</v>
      </c>
      <c r="F16" s="9">
        <v>4</v>
      </c>
      <c r="G16" s="9"/>
      <c r="H16" s="10"/>
      <c r="I16" s="9">
        <f>(E16-SUM(F16:G16))-K16</f>
        <v>3</v>
      </c>
      <c r="J16" s="10"/>
      <c r="K16" s="9">
        <v>0</v>
      </c>
      <c r="L16" s="10">
        <f>K16/E16</f>
        <v>0</v>
      </c>
      <c r="M16" s="9">
        <v>46.42</v>
      </c>
      <c r="N16" s="15">
        <v>0.56999999999999995</v>
      </c>
    </row>
    <row r="17" spans="1:14" s="11" customFormat="1" ht="25.5" x14ac:dyDescent="0.2">
      <c r="A17" s="9" t="str">
        <f>'1'!A17</f>
        <v>SIMULACION</v>
      </c>
      <c r="B17" s="9" t="s">
        <v>51</v>
      </c>
      <c r="C17" s="9" t="str">
        <f>'1'!C17</f>
        <v>404-A</v>
      </c>
      <c r="D17" s="9" t="str">
        <f>'1'!D17</f>
        <v>ISC</v>
      </c>
      <c r="E17" s="9">
        <f>'1'!E17</f>
        <v>25</v>
      </c>
      <c r="F17" s="9">
        <v>16</v>
      </c>
      <c r="G17" s="9"/>
      <c r="H17" s="10"/>
      <c r="I17" s="9">
        <f>(E17-SUM(F17:G17))-K17</f>
        <v>9</v>
      </c>
      <c r="J17" s="10"/>
      <c r="K17" s="9">
        <v>0</v>
      </c>
      <c r="L17" s="10">
        <f>K17/E17</f>
        <v>0</v>
      </c>
      <c r="M17" s="9">
        <v>58.84</v>
      </c>
      <c r="N17" s="15">
        <v>0.64</v>
      </c>
    </row>
    <row r="18" spans="1:14" s="11" customFormat="1" ht="25.5" x14ac:dyDescent="0.2">
      <c r="A18" s="9" t="str">
        <f>'1'!A18</f>
        <v>SIMULACION</v>
      </c>
      <c r="B18" s="9" t="s">
        <v>51</v>
      </c>
      <c r="C18" s="9" t="str">
        <f>'1'!C18</f>
        <v>404-B</v>
      </c>
      <c r="D18" s="9" t="str">
        <f>'1'!D18</f>
        <v>ISC</v>
      </c>
      <c r="E18" s="9">
        <f>'1'!E18</f>
        <v>15</v>
      </c>
      <c r="F18" s="9">
        <v>7</v>
      </c>
      <c r="G18" s="9"/>
      <c r="H18" s="10"/>
      <c r="I18" s="9">
        <f>(E18-SUM(F18:G18))-K18</f>
        <v>8</v>
      </c>
      <c r="J18" s="10"/>
      <c r="K18" s="9">
        <v>0</v>
      </c>
      <c r="L18" s="10">
        <f>K18/E18</f>
        <v>0</v>
      </c>
      <c r="M18" s="9">
        <v>33.6</v>
      </c>
      <c r="N18" s="15">
        <v>0.46600000000000003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52</v>
      </c>
      <c r="G28" s="17">
        <f>SUM(G14:G27)</f>
        <v>0</v>
      </c>
      <c r="H28" s="18">
        <v>0</v>
      </c>
      <c r="I28" s="17">
        <f>(E28-SUM(F28:G28))-K28</f>
        <v>33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47.38</v>
      </c>
      <c r="N28" s="19">
        <f>AVERAGE(N14:N27)</f>
        <v>0.59110000000000007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23" zoomScale="90" zoomScaleNormal="90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FEBRERO-JUNIO-2025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52</v>
      </c>
      <c r="B14" s="9" t="s">
        <v>51</v>
      </c>
      <c r="C14" s="9" t="s">
        <v>49</v>
      </c>
      <c r="D14" s="9" t="str">
        <f>'1'!D14</f>
        <v>IIND</v>
      </c>
      <c r="E14" s="9">
        <v>21</v>
      </c>
      <c r="F14" s="9">
        <v>17</v>
      </c>
      <c r="G14" s="9"/>
      <c r="H14" s="10"/>
      <c r="I14" s="9">
        <f>(E14-SUM(F14:G14))-K14</f>
        <v>4</v>
      </c>
      <c r="J14" s="10"/>
      <c r="K14" s="9">
        <v>0</v>
      </c>
      <c r="L14" s="10">
        <f>K14/E14</f>
        <v>0</v>
      </c>
      <c r="M14" s="9">
        <v>56.61</v>
      </c>
      <c r="N14" s="15">
        <v>0.80900000000000005</v>
      </c>
    </row>
    <row r="15" spans="1:14" s="11" customFormat="1" ht="25.5" x14ac:dyDescent="0.2">
      <c r="A15" s="11" t="s">
        <v>32</v>
      </c>
      <c r="B15" s="9" t="s">
        <v>51</v>
      </c>
      <c r="C15" s="9" t="s">
        <v>43</v>
      </c>
      <c r="D15" s="9" t="str">
        <f>'1'!D15</f>
        <v>IIND</v>
      </c>
      <c r="E15" s="9">
        <v>17</v>
      </c>
      <c r="F15" s="9">
        <v>7</v>
      </c>
      <c r="G15" s="9"/>
      <c r="H15" s="10"/>
      <c r="I15" s="9">
        <f>(E15-SUM(F15:G15))-K15</f>
        <v>10</v>
      </c>
      <c r="J15" s="10"/>
      <c r="K15" s="9">
        <v>0</v>
      </c>
      <c r="L15" s="10">
        <f>K15/E15</f>
        <v>0</v>
      </c>
      <c r="M15" s="9">
        <v>31.76</v>
      </c>
      <c r="N15" s="15">
        <v>0.41</v>
      </c>
    </row>
    <row r="16" spans="1:14" s="11" customFormat="1" ht="25.5" x14ac:dyDescent="0.2">
      <c r="A16" s="9" t="str">
        <f>'1'!A16</f>
        <v>TOPICOS DE MANUFACTURA AVANZADA</v>
      </c>
      <c r="B16" s="9" t="s">
        <v>55</v>
      </c>
      <c r="C16" s="9" t="str">
        <f>'1'!C16</f>
        <v>601-B</v>
      </c>
      <c r="D16" s="9" t="str">
        <f>'1'!D16</f>
        <v>IIND</v>
      </c>
      <c r="E16" s="9">
        <f>'1'!E16</f>
        <v>16</v>
      </c>
      <c r="F16" s="9"/>
      <c r="G16" s="9"/>
      <c r="H16" s="10"/>
      <c r="I16" s="9">
        <f>(E16-SUM(F16:G16))-K16</f>
        <v>16</v>
      </c>
      <c r="J16" s="10"/>
      <c r="K16" s="9">
        <v>0</v>
      </c>
      <c r="L16" s="10">
        <f>K16/E16</f>
        <v>0</v>
      </c>
      <c r="M16" s="9"/>
      <c r="N16" s="15"/>
    </row>
    <row r="17" spans="1:14" s="11" customFormat="1" ht="25.5" x14ac:dyDescent="0.2">
      <c r="A17" s="9" t="str">
        <f>'1'!A17</f>
        <v>SIMULACION</v>
      </c>
      <c r="B17" s="9" t="s">
        <v>55</v>
      </c>
      <c r="C17" s="9" t="str">
        <f>'1'!C17</f>
        <v>404-A</v>
      </c>
      <c r="D17" s="9" t="str">
        <f>'1'!D17</f>
        <v>ISC</v>
      </c>
      <c r="E17" s="9">
        <f>'1'!E17</f>
        <v>25</v>
      </c>
      <c r="F17" s="9"/>
      <c r="G17" s="9"/>
      <c r="H17" s="10"/>
      <c r="I17" s="9">
        <f>(E17-SUM(F17:G17))-K17</f>
        <v>25</v>
      </c>
      <c r="J17" s="10"/>
      <c r="K17" s="9">
        <v>0</v>
      </c>
      <c r="L17" s="10">
        <f>K17/E17</f>
        <v>0</v>
      </c>
      <c r="M17" s="9"/>
      <c r="N17" s="15"/>
    </row>
    <row r="18" spans="1:14" s="11" customFormat="1" ht="25.5" x14ac:dyDescent="0.2">
      <c r="A18" s="9" t="str">
        <f>'1'!A18</f>
        <v>SIMULACION</v>
      </c>
      <c r="B18" s="9" t="s">
        <v>55</v>
      </c>
      <c r="C18" s="9" t="str">
        <f>'1'!C18</f>
        <v>404-B</v>
      </c>
      <c r="D18" s="9" t="str">
        <f>'1'!D18</f>
        <v>ISC</v>
      </c>
      <c r="E18" s="9">
        <f>'1'!E18</f>
        <v>15</v>
      </c>
      <c r="F18" s="9"/>
      <c r="G18" s="9"/>
      <c r="H18" s="10"/>
      <c r="I18" s="9">
        <f>(E18-SUM(F18:G18))-K18</f>
        <v>15</v>
      </c>
      <c r="J18" s="10"/>
      <c r="K18" s="9">
        <v>0</v>
      </c>
      <c r="L18" s="10">
        <f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24</v>
      </c>
      <c r="G28" s="17">
        <f>SUM(G14:G27)</f>
        <v>0</v>
      </c>
      <c r="H28" s="18"/>
      <c r="I28" s="17">
        <f>(E28-SUM(F28:G28))-K28</f>
        <v>70</v>
      </c>
      <c r="J28" s="18"/>
      <c r="K28" s="17">
        <f>SUM(K14:K27)</f>
        <v>0</v>
      </c>
      <c r="L28" s="18">
        <f>K28/E28</f>
        <v>0</v>
      </c>
      <c r="M28" s="17">
        <f>AVERAGE(M14:M27)</f>
        <v>44.185000000000002</v>
      </c>
      <c r="N28" s="19">
        <f>AVERAGE(N14:N27)</f>
        <v>0.60950000000000004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2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2" ht="62.25" customHeight="1" x14ac:dyDescent="0.2">
      <c r="B34" s="28"/>
      <c r="C34" s="28"/>
      <c r="D34" s="28"/>
      <c r="G34" s="29"/>
      <c r="H34" s="29"/>
      <c r="I34" s="29"/>
      <c r="J34" s="29"/>
      <c r="L34" s="1" t="s">
        <v>38</v>
      </c>
    </row>
    <row r="35" spans="1:12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2" hidden="1" x14ac:dyDescent="0.2"/>
    <row r="37" spans="1:12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G15" sqref="G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FEBRERO-JUNIO-2025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52</v>
      </c>
      <c r="B14" s="9"/>
      <c r="C14" s="9" t="s">
        <v>49</v>
      </c>
      <c r="D14" s="9" t="str">
        <f>'1'!D14</f>
        <v>IIND</v>
      </c>
      <c r="E14" s="9">
        <v>21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11" t="s">
        <v>32</v>
      </c>
      <c r="B15" s="9"/>
      <c r="C15" s="9" t="s">
        <v>43</v>
      </c>
      <c r="D15" s="9" t="str">
        <f>'1'!D15</f>
        <v>IIND</v>
      </c>
      <c r="E15" s="9"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TOPICOS DE MANUFACTURA AVANZADA</v>
      </c>
      <c r="B16" s="9"/>
      <c r="C16" s="9" t="str">
        <f>'1'!C16</f>
        <v>601-B</v>
      </c>
      <c r="D16" s="9" t="str">
        <f>'1'!D16</f>
        <v>IIND</v>
      </c>
      <c r="E16" s="9">
        <f>'1'!E16</f>
        <v>16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SIMULACION</v>
      </c>
      <c r="B17" s="9"/>
      <c r="C17" s="9" t="str">
        <f>'1'!C17</f>
        <v>404-A</v>
      </c>
      <c r="D17" s="9" t="s">
        <v>34</v>
      </c>
      <c r="E17" s="9">
        <f>'1'!E17</f>
        <v>25</v>
      </c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ht="25.5" x14ac:dyDescent="0.2">
      <c r="A18" s="9" t="str">
        <f>'1'!A18</f>
        <v>SIMULACION</v>
      </c>
      <c r="B18" s="9"/>
      <c r="C18" s="9" t="str">
        <f>'1'!C18</f>
        <v>404-B</v>
      </c>
      <c r="D18" s="9" t="str">
        <f>'1'!D18</f>
        <v>ISC</v>
      </c>
      <c r="E18" s="9">
        <f>'1'!E18</f>
        <v>15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0</v>
      </c>
      <c r="G28" s="17">
        <f>SUM(G14:G27)</f>
        <v>0</v>
      </c>
      <c r="H28" s="18"/>
      <c r="I28" s="17">
        <f>(E28-SUM(F28:G28))-K28</f>
        <v>94</v>
      </c>
      <c r="J28" s="18"/>
      <c r="K28" s="17">
        <f>SUM(K14:K27)</f>
        <v>0</v>
      </c>
      <c r="L28" s="18">
        <f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110" zoomScaleNormal="110" zoomScaleSheetLayoutView="100" workbookViewId="0">
      <selection activeCell="E14" sqref="E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FEBRERO-JUNIO-2025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">
        <v>32</v>
      </c>
      <c r="B14" s="9" t="s">
        <v>45</v>
      </c>
      <c r="C14" s="9" t="s">
        <v>43</v>
      </c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">
        <v>31</v>
      </c>
      <c r="B15" s="9" t="s">
        <v>45</v>
      </c>
      <c r="C15" s="9" t="s">
        <v>37</v>
      </c>
      <c r="D15" s="9" t="str">
        <f>'1'!D15</f>
        <v>IIND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TOPICOS DE MANUFACTURA AVANZADA</v>
      </c>
      <c r="B16" s="9" t="s">
        <v>45</v>
      </c>
      <c r="C16" s="9" t="s">
        <v>40</v>
      </c>
      <c r="D16" s="9" t="str">
        <f>'1'!D16</f>
        <v>IIND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SIMULACION</v>
      </c>
      <c r="B17" s="9" t="s">
        <v>45</v>
      </c>
      <c r="C17" s="9" t="s">
        <v>41</v>
      </c>
      <c r="D17" s="9" t="str">
        <f>'1'!D17</f>
        <v>ISC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SIMULACION</v>
      </c>
      <c r="B18" s="9" t="s">
        <v>45</v>
      </c>
      <c r="C18" s="9" t="s">
        <v>44</v>
      </c>
      <c r="D18" s="9" t="str">
        <f>'1'!D18</f>
        <v>ISC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>(E28-SUM(F28:G28))-K28</f>
        <v>0</v>
      </c>
      <c r="J28" s="18" t="e">
        <f>I28/E28</f>
        <v>#DIV/0!</v>
      </c>
      <c r="K28" s="17">
        <f>SUM(K14:K27)</f>
        <v>0</v>
      </c>
      <c r="L28" s="18" t="e">
        <f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bernabe contreras contreras</cp:lastModifiedBy>
  <cp:revision/>
  <dcterms:created xsi:type="dcterms:W3CDTF">2021-11-22T14:45:25Z</dcterms:created>
  <dcterms:modified xsi:type="dcterms:W3CDTF">2025-05-14T17:25:58Z</dcterms:modified>
  <cp:category/>
  <cp:contentStatus/>
</cp:coreProperties>
</file>