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REPORTES SEMESTRALES\CALIFICACIONES\FEB-JUN 2025\"/>
    </mc:Choice>
  </mc:AlternateContent>
  <xr:revisionPtr revIDLastSave="0" documentId="13_ncr:1_{A823212B-09E2-4BC8-BBC0-066280512DD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'4'!$A$1:$N$41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23" l="1"/>
  <c r="L23" i="23"/>
  <c r="L24" i="23"/>
  <c r="L25" i="23"/>
  <c r="I22" i="23"/>
  <c r="I23" i="23"/>
  <c r="I24" i="23"/>
  <c r="I25" i="23"/>
  <c r="N17" i="25" l="1"/>
  <c r="I17" i="23" l="1"/>
  <c r="L19" i="23" l="1"/>
  <c r="L21" i="23"/>
  <c r="I19" i="23"/>
  <c r="I21" i="23"/>
  <c r="D17" i="23"/>
  <c r="L17" i="23"/>
  <c r="I15" i="24" l="1"/>
  <c r="I17" i="24"/>
  <c r="I19" i="24"/>
  <c r="I21" i="24"/>
  <c r="I23" i="24"/>
  <c r="A21" i="24"/>
  <c r="A15" i="24"/>
  <c r="E6" i="23" l="1"/>
  <c r="E6" i="24" s="1"/>
  <c r="E6" i="25" s="1"/>
  <c r="G37" i="22" l="1"/>
  <c r="G39" i="23" s="1"/>
  <c r="G41" i="24" s="1"/>
  <c r="G36" i="25" s="1"/>
  <c r="D15" i="22"/>
  <c r="L15" i="22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2" i="24"/>
  <c r="M32" i="24"/>
  <c r="K32" i="24"/>
  <c r="G32" i="24"/>
  <c r="F32" i="24"/>
  <c r="E22" i="24"/>
  <c r="D22" i="24"/>
  <c r="C22" i="24"/>
  <c r="A22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1" i="24" s="1"/>
  <c r="L8" i="24"/>
  <c r="H8" i="24"/>
  <c r="E8" i="24"/>
  <c r="N30" i="23"/>
  <c r="M30" i="23"/>
  <c r="K30" i="23"/>
  <c r="G30" i="23"/>
  <c r="F30" i="23"/>
  <c r="D20" i="23"/>
  <c r="I18" i="23"/>
  <c r="D18" i="23"/>
  <c r="I16" i="23"/>
  <c r="D16" i="23"/>
  <c r="I15" i="23"/>
  <c r="D15" i="23"/>
  <c r="E14" i="23"/>
  <c r="I14" i="23" s="1"/>
  <c r="D14" i="23"/>
  <c r="C14" i="23"/>
  <c r="B10" i="23"/>
  <c r="B39" i="23" s="1"/>
  <c r="L8" i="23"/>
  <c r="H8" i="23"/>
  <c r="E8" i="23"/>
  <c r="A16" i="22"/>
  <c r="C16" i="22"/>
  <c r="D16" i="22"/>
  <c r="E16" i="22"/>
  <c r="L16" i="22" s="1"/>
  <c r="A17" i="22"/>
  <c r="C17" i="22"/>
  <c r="D17" i="22"/>
  <c r="I17" i="22"/>
  <c r="A18" i="22"/>
  <c r="C18" i="22"/>
  <c r="D18" i="22"/>
  <c r="E18" i="22"/>
  <c r="L18" i="22" s="1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20" i="23" l="1"/>
  <c r="I20" i="23"/>
  <c r="L16" i="24"/>
  <c r="I16" i="24"/>
  <c r="I22" i="24"/>
  <c r="L22" i="24"/>
  <c r="L20" i="24"/>
  <c r="I20" i="24"/>
  <c r="L17" i="22"/>
  <c r="L18" i="24"/>
  <c r="I18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2" i="24"/>
  <c r="L14" i="23"/>
  <c r="L15" i="23"/>
  <c r="L16" i="23"/>
  <c r="L18" i="23"/>
  <c r="E30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2" i="24"/>
  <c r="J32" i="24" s="1"/>
  <c r="L32" i="24"/>
  <c r="H32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<sst xmlns="http://schemas.openxmlformats.org/spreadsheetml/2006/main" count="251" uniqueCount="55">
  <si>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</si>
  <si>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</si>
  <si>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</si>
  <si>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</si>
  <si>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</si>
  <si>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</si>
  <si>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</si>
  <si>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</si>
  <si>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</si>
  <si>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</si>
  <si>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</si>
  <si>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</si>
  <si>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</si>
  <si>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</si>
  <si>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</si>
  <si>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</si>
  <si>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</si>
  <si>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</si>
  <si>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</si>
  <si>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</si>
  <si>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</si>
  <si>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</si>
  <si>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</si>
  <si>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</si>
  <si>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</si>
  <si>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</si>
  <si>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</si>
  <si>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</si>
  <si>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</si>
  <si>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</si>
  <si>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</si>
  <si>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</si>
  <si>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</si>
  <si>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</si>
  <si>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</si>
  <si>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</si>
  <si>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</si>
  <si>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</si>
  <si>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</si>
  <si>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</si>
  <si>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</si>
  <si>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</si>
  <si>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605A</t>
  </si>
  <si>
    <t>605B</t>
  </si>
  <si>
    <t>VI</t>
  </si>
  <si>
    <t>605C</t>
  </si>
  <si>
    <t>LIC. RENATA RAMOS MORENO</t>
  </si>
  <si>
    <t>FEB - JUN 25</t>
  </si>
  <si>
    <t>405-C</t>
  </si>
  <si>
    <t>405-B</t>
  </si>
  <si>
    <t>405-A</t>
  </si>
  <si>
    <t>605-A</t>
  </si>
  <si>
    <t>605-B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</si>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</sst>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683561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91" zoomScaleNormal="91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3" width="7.26953125" style="1" customWidth="1"/>
    <col min="4" max="4" width="25.81640625" style="1" customWidth="1"/>
    <col min="5" max="5" width="9.453125" style="1" customWidth="1"/>
    <col min="6" max="6" width="8.7265625" style="1" customWidth="1"/>
    <col min="7" max="10" width="11.269531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2</v>
      </c>
      <c r="I8" s="36" t="s">
        <v>7</v>
      </c>
      <c r="J8" s="36"/>
      <c r="K8" s="36"/>
      <c r="L8" s="30" t="s">
        <v>47</v>
      </c>
      <c r="M8" s="30"/>
      <c r="N8" s="30"/>
    </row>
    <row r="10" spans="1:14" ht="13" x14ac:dyDescent="0.3">
      <c r="A10" s="4" t="s">
        <v>8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35</v>
      </c>
      <c r="B14" s="9" t="s">
        <v>21</v>
      </c>
      <c r="C14" s="9" t="s">
        <v>50</v>
      </c>
      <c r="D14" s="9" t="s">
        <v>31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0.85</v>
      </c>
    </row>
    <row r="15" spans="1:14" s="11" customFormat="1" x14ac:dyDescent="0.25">
      <c r="A15" s="8" t="s">
        <v>35</v>
      </c>
      <c r="B15" s="9" t="s">
        <v>21</v>
      </c>
      <c r="C15" s="9" t="s">
        <v>49</v>
      </c>
      <c r="D15" s="9" t="s">
        <v>31</v>
      </c>
      <c r="E15" s="9">
        <v>22</v>
      </c>
      <c r="F15" s="9">
        <v>18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74</v>
      </c>
      <c r="N15" s="15">
        <v>0.82</v>
      </c>
    </row>
    <row r="16" spans="1:14" s="11" customFormat="1" x14ac:dyDescent="0.25">
      <c r="A16" s="8" t="s">
        <v>35</v>
      </c>
      <c r="B16" s="9" t="s">
        <v>21</v>
      </c>
      <c r="C16" s="9" t="s">
        <v>48</v>
      </c>
      <c r="D16" s="9" t="s">
        <v>31</v>
      </c>
      <c r="E16" s="9">
        <v>12</v>
      </c>
      <c r="F16" s="9">
        <v>10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0.83</v>
      </c>
    </row>
    <row r="17" spans="1:14" s="11" customFormat="1" x14ac:dyDescent="0.25">
      <c r="A17" s="8" t="s">
        <v>40</v>
      </c>
      <c r="B17" s="9" t="s">
        <v>21</v>
      </c>
      <c r="C17" s="9" t="s">
        <v>51</v>
      </c>
      <c r="D17" s="9" t="s">
        <v>31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83</v>
      </c>
      <c r="N17" s="15">
        <v>0.54</v>
      </c>
    </row>
    <row r="18" spans="1:14" s="11" customFormat="1" x14ac:dyDescent="0.25">
      <c r="A18" s="8" t="s">
        <v>40</v>
      </c>
      <c r="B18" s="9" t="s">
        <v>21</v>
      </c>
      <c r="C18" s="9" t="s">
        <v>52</v>
      </c>
      <c r="D18" s="9" t="s">
        <v>31</v>
      </c>
      <c r="E18" s="9">
        <v>33</v>
      </c>
      <c r="F18" s="9">
        <v>30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78</v>
      </c>
      <c r="N18" s="15">
        <v>0.82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98</v>
      </c>
      <c r="G28" s="17">
        <f>SUM(G14:G27)</f>
        <v>0</v>
      </c>
      <c r="H28" s="18">
        <f>SUM(F28:G28)/E28</f>
        <v>0.88288288288288286</v>
      </c>
      <c r="I28" s="17">
        <f t="shared" si="0"/>
        <v>13</v>
      </c>
      <c r="J28" s="18">
        <f t="shared" ref="J28" si="2">I28/E28</f>
        <v>0.11711711711711711</v>
      </c>
      <c r="K28" s="17">
        <f>SUM(K14:K27)</f>
        <v>0</v>
      </c>
      <c r="L28" s="18">
        <f t="shared" si="1"/>
        <v>0</v>
      </c>
      <c r="M28" s="17">
        <f>AVERAGE(M14:M27)</f>
        <v>77.400000000000006</v>
      </c>
      <c r="N28" s="19">
        <f>AVERAGE(N14:N27)</f>
        <v>0.77200000000000002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MCA. EUGENIO CHÁVEZ ORTIZ</v>
      </c>
      <c r="C37" s="24"/>
      <c r="D37" s="24"/>
      <c r="E37" s="13"/>
      <c r="F37" s="13"/>
      <c r="G37" s="24" t="s">
        <v>46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6" zoomScale="118" zoomScaleNormal="118" zoomScaleSheetLayoutView="100" workbookViewId="0">
      <selection activeCell="C18" sqref="C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0.7265625" style="1" customWidth="1"/>
    <col min="5" max="5" width="9.453125" style="1" customWidth="1"/>
    <col min="6" max="7" width="7.54296875" style="1" customWidth="1"/>
    <col min="8" max="8" width="12.179687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25</v>
      </c>
      <c r="M8" s="30"/>
      <c r="N8" s="30"/>
    </row>
    <row r="10" spans="1:14" ht="13" x14ac:dyDescent="0.3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21" t="str">
        <f>'1'!A14</f>
        <v>ECONOMIA EMPRESARIAL</v>
      </c>
      <c r="B14" s="9" t="s">
        <v>53</v>
      </c>
      <c r="C14" s="9" t="str">
        <f>'1'!C14</f>
        <v>405-A</v>
      </c>
      <c r="D14" s="9" t="str">
        <f>'1'!D14</f>
        <v>DLA</v>
      </c>
      <c r="E14" s="9">
        <v>20</v>
      </c>
      <c r="F14" s="9">
        <v>0</v>
      </c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5">
      <c r="A15" s="21" t="str">
        <f>'1'!A15</f>
        <v>ECONOMIA EMPRESARIAL</v>
      </c>
      <c r="B15" s="9" t="s">
        <v>53</v>
      </c>
      <c r="C15" s="9" t="str">
        <f>'1'!C15</f>
        <v>405-B</v>
      </c>
      <c r="D15" s="9" t="str">
        <f>'1'!D15</f>
        <v>DLA</v>
      </c>
      <c r="E15" s="9">
        <v>22</v>
      </c>
      <c r="F15" s="9">
        <v>0</v>
      </c>
      <c r="G15" s="9"/>
      <c r="H15" s="10"/>
      <c r="I15" s="9">
        <f t="shared" ref="I15" si="2">(E15-SUM(F15:G15))-K15</f>
        <v>22</v>
      </c>
      <c r="J15" s="10"/>
      <c r="K15" s="9">
        <v>0</v>
      </c>
      <c r="L15" s="10">
        <f t="shared" ref="L15" si="3">K15/E15</f>
        <v>0</v>
      </c>
      <c r="M15" s="9">
        <v>0</v>
      </c>
      <c r="N15" s="15">
        <v>0</v>
      </c>
    </row>
    <row r="16" spans="1:14" s="11" customFormat="1" x14ac:dyDescent="0.25">
      <c r="A16" s="21" t="str">
        <f>'1'!A16</f>
        <v>ECONOMIA EMPRESARIAL</v>
      </c>
      <c r="B16" s="9" t="s">
        <v>53</v>
      </c>
      <c r="C16" s="9" t="str">
        <f>'1'!C16</f>
        <v>405-C</v>
      </c>
      <c r="D16" s="9" t="str">
        <f>'1'!D16</f>
        <v>DLA</v>
      </c>
      <c r="E16" s="9">
        <f>'1'!E16</f>
        <v>12</v>
      </c>
      <c r="F16" s="9">
        <v>0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21" t="str">
        <f>'1'!A17</f>
        <v>ECONOMIA INTERNACIONAL</v>
      </c>
      <c r="B17" s="9" t="s">
        <v>53</v>
      </c>
      <c r="C17" s="9" t="str">
        <f>'1'!C17</f>
        <v>605-A</v>
      </c>
      <c r="D17" s="9" t="str">
        <f>'1'!D17</f>
        <v>DLA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21" t="str">
        <f>'1'!A18</f>
        <v>ECONOMIA INTERNACIONAL</v>
      </c>
      <c r="B18" s="9" t="s">
        <v>53</v>
      </c>
      <c r="C18" s="9" t="str">
        <f>'1'!C18</f>
        <v>605-B</v>
      </c>
      <c r="D18" s="9" t="str">
        <f>'1'!D18</f>
        <v>DLA</v>
      </c>
      <c r="E18" s="9">
        <f>'1'!E18</f>
        <v>33</v>
      </c>
      <c r="F18" s="9">
        <v>0</v>
      </c>
      <c r="G18" s="9"/>
      <c r="H18" s="10"/>
      <c r="I18" s="9">
        <f t="shared" si="0"/>
        <v>33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5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111</v>
      </c>
      <c r="J28" s="18">
        <f t="shared" ref="J28" si="4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2" ht="13" x14ac:dyDescent="0.3">
      <c r="B33" s="27" t="s">
        <v>27</v>
      </c>
      <c r="C33" s="27"/>
      <c r="D33" s="27"/>
      <c r="G33" s="36" t="s">
        <v>28</v>
      </c>
      <c r="H33" s="36"/>
      <c r="I33" s="36"/>
      <c r="J33" s="36"/>
    </row>
    <row r="34" spans="1:12" ht="62.25" customHeight="1" x14ac:dyDescent="0.25">
      <c r="B34" s="29"/>
      <c r="C34" s="29"/>
      <c r="D34" s="29"/>
      <c r="G34" s="30"/>
      <c r="H34" s="30"/>
      <c r="I34" s="30"/>
      <c r="J34" s="30"/>
    </row>
    <row r="35" spans="1:12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2" hidden="1" x14ac:dyDescent="0.25"/>
    <row r="37" spans="1:12" ht="45" customHeight="1" x14ac:dyDescent="0.25">
      <c r="B37" s="24" t="str">
        <f>B10</f>
        <v>MCA. EUGENIO CHÁVEZ ORTIZ</v>
      </c>
      <c r="C37" s="24"/>
      <c r="D37" s="24"/>
      <c r="E37" s="13"/>
      <c r="F37" s="13"/>
      <c r="G37" s="42" t="str">
        <f>'1'!G37:J37</f>
        <v>LIC. RENATA RAMOS MORENO</v>
      </c>
      <c r="H37" s="42"/>
      <c r="I37" s="42"/>
      <c r="J37" s="42"/>
      <c r="K37" s="42"/>
      <c r="L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M12:M13"/>
    <mergeCell ref="G37:L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abSelected="1" zoomScale="96" zoomScaleNormal="96" zoomScaleSheetLayoutView="100" workbookViewId="0">
      <selection activeCell="N25" sqref="N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90625" style="1" customWidth="1"/>
    <col min="4" max="4" width="21.81640625" style="1" customWidth="1"/>
    <col min="5" max="5" width="9.453125" style="1" customWidth="1"/>
    <col min="6" max="7" width="7.54296875" style="1" customWidth="1"/>
    <col min="8" max="8" width="12" style="1" customWidth="1"/>
    <col min="9" max="9" width="7.54296875" style="1" customWidth="1"/>
    <col min="10" max="10" width="16.4531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tr">
        <f>'2'!E6:H6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25</v>
      </c>
      <c r="M8" s="30"/>
      <c r="N8" s="30"/>
    </row>
    <row r="10" spans="1:14" ht="13" x14ac:dyDescent="0.3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8.5" customHeight="1" x14ac:dyDescent="0.25">
      <c r="A14" s="9" t="s">
        <v>35</v>
      </c>
      <c r="B14" s="9" t="s">
        <v>54</v>
      </c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15</v>
      </c>
      <c r="G14" s="9"/>
      <c r="H14" s="10"/>
      <c r="I14" s="9">
        <f t="shared" ref="I14:I30" si="0">(E14-SUM(F14:G14))-K14</f>
        <v>5</v>
      </c>
      <c r="J14" s="10"/>
      <c r="K14" s="9">
        <v>0</v>
      </c>
      <c r="L14" s="10">
        <f t="shared" ref="L14:L30" si="1">K14/E14</f>
        <v>0</v>
      </c>
      <c r="M14" s="9">
        <v>63</v>
      </c>
      <c r="N14" s="15">
        <v>0.75</v>
      </c>
    </row>
    <row r="15" spans="1:14" s="11" customFormat="1" ht="16" customHeight="1" x14ac:dyDescent="0.25">
      <c r="A15" s="9" t="s">
        <v>35</v>
      </c>
      <c r="B15" s="9" t="s">
        <v>37</v>
      </c>
      <c r="C15" s="9" t="s">
        <v>50</v>
      </c>
      <c r="D15" s="9" t="str">
        <f>'1'!D15</f>
        <v>DLA</v>
      </c>
      <c r="E15" s="9">
        <v>20</v>
      </c>
      <c r="F15" s="9">
        <v>15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58</v>
      </c>
      <c r="N15" s="15">
        <v>0.75</v>
      </c>
    </row>
    <row r="16" spans="1:14" s="11" customFormat="1" x14ac:dyDescent="0.25">
      <c r="A16" s="9" t="s">
        <v>35</v>
      </c>
      <c r="B16" s="9" t="s">
        <v>54</v>
      </c>
      <c r="C16" s="9" t="s">
        <v>49</v>
      </c>
      <c r="D16" s="9" t="str">
        <f>'1'!D16</f>
        <v>DLA</v>
      </c>
      <c r="E16" s="9">
        <v>22</v>
      </c>
      <c r="F16" s="9">
        <v>14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50</v>
      </c>
      <c r="N16" s="15">
        <v>0.64</v>
      </c>
    </row>
    <row r="17" spans="1:14" s="11" customFormat="1" x14ac:dyDescent="0.25">
      <c r="A17" s="9" t="s">
        <v>35</v>
      </c>
      <c r="B17" s="9" t="s">
        <v>37</v>
      </c>
      <c r="C17" s="9" t="s">
        <v>49</v>
      </c>
      <c r="D17" s="9" t="str">
        <f>'1'!D17</f>
        <v>DLA</v>
      </c>
      <c r="E17" s="9">
        <v>22</v>
      </c>
      <c r="F17" s="9">
        <v>13</v>
      </c>
      <c r="G17" s="9"/>
      <c r="H17" s="10"/>
      <c r="I17" s="9">
        <f t="shared" si="0"/>
        <v>9</v>
      </c>
      <c r="J17" s="10"/>
      <c r="K17" s="9">
        <v>0</v>
      </c>
      <c r="L17" s="10">
        <f t="shared" ref="L17" si="2">K17/E17</f>
        <v>0</v>
      </c>
      <c r="M17" s="9">
        <v>45</v>
      </c>
      <c r="N17" s="15">
        <v>0.59</v>
      </c>
    </row>
    <row r="18" spans="1:14" s="11" customFormat="1" x14ac:dyDescent="0.25">
      <c r="A18" s="9" t="s">
        <v>35</v>
      </c>
      <c r="B18" s="9" t="s">
        <v>54</v>
      </c>
      <c r="C18" s="9" t="s">
        <v>48</v>
      </c>
      <c r="D18" s="9" t="str">
        <f>'1'!D17</f>
        <v>DLA</v>
      </c>
      <c r="E18" s="9">
        <v>12</v>
      </c>
      <c r="F18" s="9">
        <v>9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62</v>
      </c>
      <c r="N18" s="15">
        <v>0.75</v>
      </c>
    </row>
    <row r="19" spans="1:14" s="11" customFormat="1" x14ac:dyDescent="0.25">
      <c r="A19" s="9" t="s">
        <v>35</v>
      </c>
      <c r="B19" s="9" t="s">
        <v>37</v>
      </c>
      <c r="C19" s="9" t="s">
        <v>48</v>
      </c>
      <c r="D19" s="9" t="s">
        <v>31</v>
      </c>
      <c r="E19" s="9">
        <v>12</v>
      </c>
      <c r="F19" s="9">
        <v>4</v>
      </c>
      <c r="G19" s="9"/>
      <c r="H19" s="10"/>
      <c r="I19" s="9">
        <f t="shared" si="0"/>
        <v>8</v>
      </c>
      <c r="J19" s="10"/>
      <c r="K19" s="9">
        <v>0</v>
      </c>
      <c r="L19" s="10">
        <f t="shared" ref="L19:L25" si="3">K19/E19</f>
        <v>0</v>
      </c>
      <c r="M19" s="9">
        <v>24</v>
      </c>
      <c r="N19" s="15">
        <v>0.33</v>
      </c>
    </row>
    <row r="20" spans="1:14" s="11" customFormat="1" x14ac:dyDescent="0.25">
      <c r="A20" s="9" t="s">
        <v>40</v>
      </c>
      <c r="B20" s="9" t="s">
        <v>54</v>
      </c>
      <c r="C20" s="9" t="s">
        <v>51</v>
      </c>
      <c r="D20" s="9" t="str">
        <f>'1'!D18</f>
        <v>DLA</v>
      </c>
      <c r="E20" s="9">
        <v>24</v>
      </c>
      <c r="F20" s="9">
        <v>20</v>
      </c>
      <c r="G20" s="9"/>
      <c r="H20" s="10"/>
      <c r="I20" s="9">
        <f t="shared" si="0"/>
        <v>4</v>
      </c>
      <c r="J20" s="10"/>
      <c r="K20" s="9">
        <v>0</v>
      </c>
      <c r="L20" s="10">
        <f t="shared" si="3"/>
        <v>0</v>
      </c>
      <c r="M20" s="9">
        <v>67</v>
      </c>
      <c r="N20" s="15">
        <v>0.83</v>
      </c>
    </row>
    <row r="21" spans="1:14" s="11" customFormat="1" x14ac:dyDescent="0.25">
      <c r="A21" s="9" t="s">
        <v>40</v>
      </c>
      <c r="B21" s="9" t="s">
        <v>37</v>
      </c>
      <c r="C21" s="9" t="s">
        <v>51</v>
      </c>
      <c r="D21" s="9" t="s">
        <v>31</v>
      </c>
      <c r="E21" s="9">
        <v>24</v>
      </c>
      <c r="F21" s="9">
        <v>19</v>
      </c>
      <c r="G21" s="9"/>
      <c r="H21" s="10"/>
      <c r="I21" s="9">
        <f t="shared" si="0"/>
        <v>5</v>
      </c>
      <c r="J21" s="10"/>
      <c r="K21" s="9">
        <v>0</v>
      </c>
      <c r="L21" s="10">
        <f t="shared" si="3"/>
        <v>0</v>
      </c>
      <c r="M21" s="9">
        <v>74</v>
      </c>
      <c r="N21" s="15">
        <v>0.79</v>
      </c>
    </row>
    <row r="22" spans="1:14" s="11" customFormat="1" x14ac:dyDescent="0.25">
      <c r="A22" s="9" t="s">
        <v>40</v>
      </c>
      <c r="B22" s="9" t="s">
        <v>38</v>
      </c>
      <c r="C22" s="9" t="s">
        <v>51</v>
      </c>
      <c r="D22" s="9" t="s">
        <v>31</v>
      </c>
      <c r="E22" s="9">
        <v>24</v>
      </c>
      <c r="F22" s="9">
        <v>22</v>
      </c>
      <c r="G22" s="9"/>
      <c r="H22" s="10"/>
      <c r="I22" s="9">
        <f t="shared" si="0"/>
        <v>2</v>
      </c>
      <c r="J22" s="10"/>
      <c r="K22" s="9">
        <v>0</v>
      </c>
      <c r="L22" s="10">
        <f t="shared" si="3"/>
        <v>0</v>
      </c>
      <c r="M22" s="9">
        <v>85</v>
      </c>
      <c r="N22" s="15">
        <v>0.83</v>
      </c>
    </row>
    <row r="23" spans="1:14" s="11" customFormat="1" x14ac:dyDescent="0.25">
      <c r="A23" s="9" t="s">
        <v>40</v>
      </c>
      <c r="B23" s="9" t="s">
        <v>54</v>
      </c>
      <c r="C23" s="9" t="s">
        <v>52</v>
      </c>
      <c r="D23" s="9" t="s">
        <v>31</v>
      </c>
      <c r="E23" s="9">
        <v>33</v>
      </c>
      <c r="F23" s="9">
        <v>20</v>
      </c>
      <c r="G23" s="9"/>
      <c r="H23" s="10"/>
      <c r="I23" s="9">
        <f t="shared" si="0"/>
        <v>13</v>
      </c>
      <c r="J23" s="10"/>
      <c r="K23" s="9">
        <v>0</v>
      </c>
      <c r="L23" s="10">
        <f t="shared" si="3"/>
        <v>0</v>
      </c>
      <c r="M23" s="9">
        <v>47</v>
      </c>
      <c r="N23" s="15">
        <v>0.61</v>
      </c>
    </row>
    <row r="24" spans="1:14" s="11" customFormat="1" x14ac:dyDescent="0.25">
      <c r="A24" s="9" t="s">
        <v>40</v>
      </c>
      <c r="B24" s="9" t="s">
        <v>37</v>
      </c>
      <c r="C24" s="9" t="s">
        <v>52</v>
      </c>
      <c r="D24" s="9" t="s">
        <v>31</v>
      </c>
      <c r="E24" s="9">
        <v>33</v>
      </c>
      <c r="F24" s="9">
        <v>25</v>
      </c>
      <c r="G24" s="9"/>
      <c r="H24" s="10"/>
      <c r="I24" s="9">
        <f t="shared" si="0"/>
        <v>8</v>
      </c>
      <c r="J24" s="10"/>
      <c r="K24" s="9">
        <v>0</v>
      </c>
      <c r="L24" s="10">
        <f t="shared" si="3"/>
        <v>0</v>
      </c>
      <c r="M24" s="9">
        <v>68</v>
      </c>
      <c r="N24" s="15">
        <v>0.76</v>
      </c>
    </row>
    <row r="25" spans="1:14" s="11" customFormat="1" x14ac:dyDescent="0.25">
      <c r="A25" s="9" t="s">
        <v>40</v>
      </c>
      <c r="B25" s="9" t="s">
        <v>38</v>
      </c>
      <c r="C25" s="9" t="s">
        <v>52</v>
      </c>
      <c r="D25" s="9" t="s">
        <v>31</v>
      </c>
      <c r="E25" s="9">
        <v>33</v>
      </c>
      <c r="F25" s="9">
        <v>28</v>
      </c>
      <c r="G25" s="9"/>
      <c r="H25" s="10"/>
      <c r="I25" s="9">
        <f t="shared" si="0"/>
        <v>5</v>
      </c>
      <c r="J25" s="10"/>
      <c r="K25" s="9">
        <v>0</v>
      </c>
      <c r="L25" s="10">
        <f t="shared" si="3"/>
        <v>0</v>
      </c>
      <c r="M25" s="9">
        <v>76</v>
      </c>
      <c r="N25" s="15">
        <v>0.82</v>
      </c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279</v>
      </c>
      <c r="F30" s="17">
        <f>SUM(F14:F29)</f>
        <v>204</v>
      </c>
      <c r="G30" s="17">
        <f>SUM(G14:G29)</f>
        <v>0</v>
      </c>
      <c r="H30" s="18">
        <f>SUM(F30:G30)/E30</f>
        <v>0.73118279569892475</v>
      </c>
      <c r="I30" s="17">
        <f t="shared" si="0"/>
        <v>75</v>
      </c>
      <c r="J30" s="18">
        <f t="shared" ref="J30" si="4">I30/E30</f>
        <v>0.26881720430107525</v>
      </c>
      <c r="K30" s="17">
        <f>SUM(K14:K29)</f>
        <v>0</v>
      </c>
      <c r="L30" s="18">
        <f t="shared" si="1"/>
        <v>0</v>
      </c>
      <c r="M30" s="17">
        <f>AVERAGE(M14:M29)</f>
        <v>59.916666666666664</v>
      </c>
      <c r="N30" s="19">
        <f>AVERAGE(N14:N29)</f>
        <v>0.70416666666666661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27" t="s">
        <v>27</v>
      </c>
      <c r="C35" s="27"/>
      <c r="D35" s="27"/>
      <c r="G35" s="28" t="s">
        <v>28</v>
      </c>
      <c r="H35" s="28"/>
      <c r="I35" s="28"/>
      <c r="J35" s="28"/>
    </row>
    <row r="36" spans="1:10" ht="62.25" customHeight="1" x14ac:dyDescent="0.25">
      <c r="B36" s="29"/>
      <c r="C36" s="29"/>
      <c r="D36" s="29"/>
      <c r="G36" s="30"/>
      <c r="H36" s="30"/>
      <c r="I36" s="30"/>
      <c r="J36" s="30"/>
    </row>
    <row r="37" spans="1:10" hidden="1" x14ac:dyDescent="0.25">
      <c r="A37" s="23" t="e">
        <v>#REF!</v>
      </c>
      <c r="B37" s="23"/>
      <c r="C37" s="6"/>
      <c r="E37" s="23"/>
      <c r="F37" s="23"/>
      <c r="G37" s="23"/>
      <c r="H37" s="23"/>
    </row>
    <row r="38" spans="1:10" hidden="1" x14ac:dyDescent="0.25"/>
    <row r="39" spans="1:10" ht="45" customHeight="1" x14ac:dyDescent="0.25">
      <c r="B39" s="24" t="str">
        <f>B10</f>
        <v>MCA. EUGENIO CHÁVEZ ORTIZ</v>
      </c>
      <c r="C39" s="24"/>
      <c r="D39" s="24"/>
      <c r="E39" s="13"/>
      <c r="F39" s="13"/>
      <c r="G39" s="24" t="str">
        <f>'2'!G37:L37</f>
        <v>LIC. RENATA RAMOS MORENO</v>
      </c>
      <c r="H39" s="24"/>
      <c r="I39" s="24"/>
      <c r="J39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topLeftCell="A4" zoomScaleNormal="100" zoomScaleSheetLayoutView="100" workbookViewId="0">
      <selection activeCell="A34" sqref="A34:N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9.54296875" style="1" customWidth="1"/>
    <col min="9" max="9" width="7.54296875" style="1" customWidth="1"/>
    <col min="10" max="10" width="19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tr">
        <f>'3'!E6:H6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25</v>
      </c>
      <c r="M8" s="30"/>
      <c r="N8" s="30"/>
    </row>
    <row r="10" spans="1:14" ht="13" x14ac:dyDescent="0.3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>ECONOMIA EMPRESARIAL</v>
      </c>
      <c r="B14" s="9" t="s">
        <v>38</v>
      </c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18</v>
      </c>
      <c r="G14" s="9"/>
      <c r="H14" s="10"/>
      <c r="I14" s="9">
        <f t="shared" ref="I14:I32" si="0">(E14-SUM(F14:G14))-K14</f>
        <v>2</v>
      </c>
      <c r="J14" s="10"/>
      <c r="K14" s="9">
        <v>0</v>
      </c>
      <c r="L14" s="10">
        <f t="shared" ref="L14:L32" si="1">K14/E14</f>
        <v>0</v>
      </c>
      <c r="M14" s="9">
        <v>57</v>
      </c>
      <c r="N14" s="15">
        <v>0.67</v>
      </c>
    </row>
    <row r="15" spans="1:14" s="11" customFormat="1" x14ac:dyDescent="0.25">
      <c r="A15" s="9" t="str">
        <f>'1'!A15</f>
        <v>ECONOMIA EMPRESARIAL</v>
      </c>
      <c r="B15" s="9" t="s">
        <v>39</v>
      </c>
      <c r="C15" s="9" t="s">
        <v>36</v>
      </c>
      <c r="D15" s="9" t="s">
        <v>31</v>
      </c>
      <c r="E15" s="9">
        <v>27</v>
      </c>
      <c r="F15" s="9">
        <v>22</v>
      </c>
      <c r="G15" s="9"/>
      <c r="H15" s="10"/>
      <c r="I15" s="9">
        <f t="shared" si="0"/>
        <v>5</v>
      </c>
      <c r="J15" s="10"/>
      <c r="K15" s="9">
        <v>0</v>
      </c>
      <c r="L15" s="10">
        <v>0</v>
      </c>
      <c r="M15" s="9">
        <v>68</v>
      </c>
      <c r="N15" s="15">
        <v>0.81</v>
      </c>
    </row>
    <row r="16" spans="1:14" s="11" customFormat="1" ht="25" x14ac:dyDescent="0.25">
      <c r="A16" s="9" t="str">
        <f>'1'!A15</f>
        <v>ECONOMIA EMPRESARIAL</v>
      </c>
      <c r="B16" s="9" t="s">
        <v>38</v>
      </c>
      <c r="C16" s="9" t="str">
        <f>'1'!C15</f>
        <v>405-B</v>
      </c>
      <c r="D16" s="9" t="str">
        <f>'1'!D15</f>
        <v>DLA</v>
      </c>
      <c r="E16" s="9">
        <f>'1'!E15</f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48</v>
      </c>
      <c r="N16" s="15">
        <v>0.61</v>
      </c>
    </row>
    <row r="17" spans="1:14" s="11" customFormat="1" x14ac:dyDescent="0.25">
      <c r="A17" s="9" t="s">
        <v>35</v>
      </c>
      <c r="B17" s="9" t="s">
        <v>39</v>
      </c>
      <c r="C17" s="9" t="s">
        <v>41</v>
      </c>
      <c r="D17" s="9" t="s">
        <v>31</v>
      </c>
      <c r="E17" s="9">
        <v>33</v>
      </c>
      <c r="F17" s="9">
        <v>24</v>
      </c>
      <c r="G17" s="9"/>
      <c r="H17" s="10"/>
      <c r="I17" s="9">
        <f t="shared" si="0"/>
        <v>9</v>
      </c>
      <c r="J17" s="10"/>
      <c r="K17" s="9">
        <v>0</v>
      </c>
      <c r="L17" s="10">
        <v>0</v>
      </c>
      <c r="M17" s="9">
        <v>57</v>
      </c>
      <c r="N17" s="15">
        <v>0.73</v>
      </c>
    </row>
    <row r="18" spans="1:14" s="11" customFormat="1" ht="25" x14ac:dyDescent="0.25">
      <c r="A18" s="9" t="str">
        <f>'1'!A16</f>
        <v>ECONOMIA EMPRESARIAL</v>
      </c>
      <c r="B18" s="9" t="s">
        <v>39</v>
      </c>
      <c r="C18" s="9" t="str">
        <f>'1'!C16</f>
        <v>405-C</v>
      </c>
      <c r="D18" s="9" t="str">
        <f>'1'!D16</f>
        <v>DLA</v>
      </c>
      <c r="E18" s="9">
        <f>'1'!E16</f>
        <v>12</v>
      </c>
      <c r="F18" s="9">
        <v>22</v>
      </c>
      <c r="G18" s="9"/>
      <c r="H18" s="10"/>
      <c r="I18" s="9">
        <f t="shared" si="0"/>
        <v>-10</v>
      </c>
      <c r="J18" s="10"/>
      <c r="K18" s="9">
        <v>0</v>
      </c>
      <c r="L18" s="10">
        <f t="shared" si="1"/>
        <v>0</v>
      </c>
      <c r="M18" s="9">
        <v>72</v>
      </c>
      <c r="N18" s="15">
        <v>0.85</v>
      </c>
    </row>
    <row r="19" spans="1:14" s="11" customFormat="1" x14ac:dyDescent="0.25">
      <c r="A19" s="9" t="s">
        <v>40</v>
      </c>
      <c r="B19" s="9" t="s">
        <v>44</v>
      </c>
      <c r="C19" s="9" t="s">
        <v>42</v>
      </c>
      <c r="D19" s="9" t="s">
        <v>31</v>
      </c>
      <c r="E19" s="9">
        <v>26</v>
      </c>
      <c r="F19" s="9">
        <v>21</v>
      </c>
      <c r="G19" s="9"/>
      <c r="H19" s="10"/>
      <c r="I19" s="9">
        <f t="shared" si="0"/>
        <v>5</v>
      </c>
      <c r="J19" s="10"/>
      <c r="K19" s="9">
        <v>0</v>
      </c>
      <c r="L19" s="10">
        <v>0</v>
      </c>
      <c r="M19" s="9">
        <v>70</v>
      </c>
      <c r="N19" s="15">
        <v>0.81</v>
      </c>
    </row>
    <row r="20" spans="1:14" s="11" customFormat="1" ht="25" x14ac:dyDescent="0.25">
      <c r="A20" s="9" t="str">
        <f>'1'!A17</f>
        <v>ECONOMIA INTERNACIONAL</v>
      </c>
      <c r="B20" s="9" t="s">
        <v>39</v>
      </c>
      <c r="C20" s="9" t="str">
        <f>'1'!C17</f>
        <v>605-A</v>
      </c>
      <c r="D20" s="9" t="str">
        <f>'1'!D17</f>
        <v>DLA</v>
      </c>
      <c r="E20" s="9">
        <f>'1'!E17</f>
        <v>24</v>
      </c>
      <c r="F20" s="9">
        <v>11</v>
      </c>
      <c r="G20" s="9"/>
      <c r="H20" s="10"/>
      <c r="I20" s="9">
        <f t="shared" si="0"/>
        <v>13</v>
      </c>
      <c r="J20" s="10"/>
      <c r="K20" s="9">
        <v>0</v>
      </c>
      <c r="L20" s="10">
        <f t="shared" si="1"/>
        <v>0</v>
      </c>
      <c r="M20" s="9">
        <v>70</v>
      </c>
      <c r="N20" s="15">
        <v>0.79</v>
      </c>
    </row>
    <row r="21" spans="1:14" s="11" customFormat="1" x14ac:dyDescent="0.25">
      <c r="A21" s="9" t="str">
        <f>'1'!A18</f>
        <v>ECONOMIA INTERNACIONAL</v>
      </c>
      <c r="B21" s="9" t="s">
        <v>44</v>
      </c>
      <c r="C21" s="9" t="s">
        <v>43</v>
      </c>
      <c r="D21" s="9" t="s">
        <v>31</v>
      </c>
      <c r="E21" s="9">
        <v>14</v>
      </c>
      <c r="F21" s="9">
        <v>12</v>
      </c>
      <c r="G21" s="9"/>
      <c r="H21" s="10"/>
      <c r="I21" s="9">
        <f t="shared" si="0"/>
        <v>2</v>
      </c>
      <c r="J21" s="10"/>
      <c r="K21" s="9">
        <v>0</v>
      </c>
      <c r="L21" s="10">
        <v>0</v>
      </c>
      <c r="M21" s="9">
        <v>74</v>
      </c>
      <c r="N21" s="15">
        <v>0.86</v>
      </c>
    </row>
    <row r="22" spans="1:14" s="11" customFormat="1" ht="25" x14ac:dyDescent="0.25">
      <c r="A22" s="9" t="str">
        <f>'1'!A18</f>
        <v>ECONOMIA INTERNACIONAL</v>
      </c>
      <c r="B22" s="9" t="s">
        <v>39</v>
      </c>
      <c r="C22" s="9" t="str">
        <f>'1'!C18</f>
        <v>605-B</v>
      </c>
      <c r="D22" s="9" t="str">
        <f>'1'!D18</f>
        <v>DLA</v>
      </c>
      <c r="E22" s="9">
        <f>'1'!E18</f>
        <v>33</v>
      </c>
      <c r="F22" s="9">
        <v>12</v>
      </c>
      <c r="G22" s="9"/>
      <c r="H22" s="10"/>
      <c r="I22" s="9">
        <f t="shared" si="0"/>
        <v>21</v>
      </c>
      <c r="J22" s="10"/>
      <c r="K22" s="9">
        <v>0</v>
      </c>
      <c r="L22" s="10">
        <f t="shared" si="1"/>
        <v>0</v>
      </c>
      <c r="M22" s="9">
        <v>60</v>
      </c>
      <c r="N22" s="15">
        <v>0.71</v>
      </c>
    </row>
    <row r="23" spans="1:14" s="11" customFormat="1" x14ac:dyDescent="0.25">
      <c r="A23" s="9" t="s">
        <v>40</v>
      </c>
      <c r="B23" s="9" t="s">
        <v>44</v>
      </c>
      <c r="C23" s="9" t="s">
        <v>45</v>
      </c>
      <c r="D23" s="9" t="s">
        <v>31</v>
      </c>
      <c r="E23" s="9">
        <v>17</v>
      </c>
      <c r="F23" s="9">
        <v>13</v>
      </c>
      <c r="G23" s="9"/>
      <c r="H23" s="10"/>
      <c r="I23" s="9">
        <f t="shared" si="0"/>
        <v>4</v>
      </c>
      <c r="J23" s="10"/>
      <c r="K23" s="9">
        <v>0</v>
      </c>
      <c r="L23" s="10">
        <v>0</v>
      </c>
      <c r="M23" s="9">
        <v>64</v>
      </c>
      <c r="N23" s="15">
        <v>0.76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" thickBot="1" x14ac:dyDescent="0.3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228</v>
      </c>
      <c r="F32" s="17">
        <f>SUM(F14:F31)</f>
        <v>175</v>
      </c>
      <c r="G32" s="17">
        <f>SUM(G14:G31)</f>
        <v>0</v>
      </c>
      <c r="H32" s="18">
        <f>SUM(F32:G32)/E32</f>
        <v>0.76754385964912286</v>
      </c>
      <c r="I32" s="17">
        <f t="shared" si="0"/>
        <v>53</v>
      </c>
      <c r="J32" s="18">
        <f t="shared" ref="J32" si="2">I32/E32</f>
        <v>0.23245614035087719</v>
      </c>
      <c r="K32" s="17">
        <f>SUM(K14:K31)</f>
        <v>0</v>
      </c>
      <c r="L32" s="18">
        <f t="shared" si="1"/>
        <v>0</v>
      </c>
      <c r="M32" s="17">
        <f>AVERAGE(M14:M31)</f>
        <v>64</v>
      </c>
      <c r="N32" s="19">
        <f>AVERAGE(N14:N31)</f>
        <v>0.76</v>
      </c>
    </row>
    <row r="34" spans="1:14" ht="120" customHeight="1" x14ac:dyDescent="0.25">
      <c r="A34" s="33" t="s">
        <v>26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6" spans="1:14" x14ac:dyDescent="0.25">
      <c r="A36" s="12"/>
    </row>
    <row r="37" spans="1:14" ht="13" x14ac:dyDescent="0.3">
      <c r="B37" s="27" t="s">
        <v>27</v>
      </c>
      <c r="C37" s="27"/>
      <c r="D37" s="27"/>
      <c r="G37" s="28" t="s">
        <v>28</v>
      </c>
      <c r="H37" s="28"/>
      <c r="I37" s="28"/>
      <c r="J37" s="28"/>
    </row>
    <row r="38" spans="1:14" ht="62.25" customHeight="1" x14ac:dyDescent="0.25">
      <c r="B38" s="29"/>
      <c r="C38" s="29"/>
      <c r="D38" s="29"/>
      <c r="G38" s="30"/>
      <c r="H38" s="30"/>
      <c r="I38" s="30"/>
      <c r="J38" s="30"/>
    </row>
    <row r="39" spans="1:14" hidden="1" x14ac:dyDescent="0.25">
      <c r="A39" s="23" t="e">
        <v>#REF!</v>
      </c>
      <c r="B39" s="23"/>
      <c r="C39" s="6"/>
      <c r="E39" s="23"/>
      <c r="F39" s="23"/>
      <c r="G39" s="23"/>
      <c r="H39" s="23"/>
    </row>
    <row r="40" spans="1:14" hidden="1" x14ac:dyDescent="0.25"/>
    <row r="41" spans="1:14" ht="45" customHeight="1" x14ac:dyDescent="0.25">
      <c r="B41" s="24" t="str">
        <f>B10</f>
        <v>MCA. EUGENIO CHÁVEZ ORTIZ</v>
      </c>
      <c r="C41" s="24"/>
      <c r="D41" s="24"/>
      <c r="E41" s="13"/>
      <c r="F41" s="13"/>
      <c r="G41" s="24" t="str">
        <f>'3'!G39:J39</f>
        <v>LIC. RENATA RAMOS MORENO</v>
      </c>
      <c r="H41" s="24"/>
      <c r="I41" s="24"/>
      <c r="J41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6"/>
  <sheetViews>
    <sheetView zoomScaleNormal="100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2.26953125" style="1" customWidth="1"/>
    <col min="9" max="9" width="7.54296875" style="1" customWidth="1"/>
    <col min="10" max="10" width="15.816406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tr">
        <f>'4'!E6:H6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25</v>
      </c>
      <c r="M8" s="30"/>
      <c r="N8" s="30"/>
    </row>
    <row r="10" spans="1:14" ht="13" x14ac:dyDescent="0.3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>ECONOMIA EMPRESARIAL</v>
      </c>
      <c r="B14" s="9"/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17</v>
      </c>
      <c r="G14" s="9">
        <v>7</v>
      </c>
      <c r="H14" s="10">
        <f>(F14+G14)/E14</f>
        <v>1.2</v>
      </c>
      <c r="I14" s="9">
        <f t="shared" ref="I14:I27" si="0">(E14-SUM(F14:G14))-K14</f>
        <v>-4</v>
      </c>
      <c r="J14" s="10">
        <f t="shared" ref="J14:J27" si="1">I14/E14</f>
        <v>-0.2</v>
      </c>
      <c r="K14" s="9">
        <v>0</v>
      </c>
      <c r="L14" s="10">
        <f t="shared" ref="L14:L27" si="2">K14/E14</f>
        <v>0</v>
      </c>
      <c r="M14" s="9">
        <v>74</v>
      </c>
      <c r="N14" s="15">
        <v>0.81479999999999997</v>
      </c>
    </row>
    <row r="15" spans="1:14" s="11" customFormat="1" ht="25" x14ac:dyDescent="0.25">
      <c r="A15" s="9" t="str">
        <f>'1'!A15</f>
        <v>ECONOMIA EMPRESARIAL</v>
      </c>
      <c r="B15" s="9"/>
      <c r="C15" s="9" t="str">
        <f>'1'!C15</f>
        <v>405-B</v>
      </c>
      <c r="D15" s="9" t="str">
        <f>'1'!D15</f>
        <v>DLA</v>
      </c>
      <c r="E15" s="9">
        <f>'1'!E15</f>
        <v>22</v>
      </c>
      <c r="F15" s="9">
        <v>17</v>
      </c>
      <c r="G15" s="9">
        <v>14</v>
      </c>
      <c r="H15" s="10">
        <f t="shared" ref="H15:H18" si="3">(F15+G15)/E15</f>
        <v>1.4090909090909092</v>
      </c>
      <c r="I15" s="9">
        <f t="shared" si="0"/>
        <v>-9</v>
      </c>
      <c r="J15" s="10">
        <f t="shared" si="1"/>
        <v>-0.40909090909090912</v>
      </c>
      <c r="K15" s="9">
        <v>0</v>
      </c>
      <c r="L15" s="10">
        <f t="shared" si="2"/>
        <v>0</v>
      </c>
      <c r="M15" s="9">
        <v>74</v>
      </c>
      <c r="N15" s="15">
        <v>0.69689999999999996</v>
      </c>
    </row>
    <row r="16" spans="1:14" s="11" customFormat="1" ht="25" x14ac:dyDescent="0.25">
      <c r="A16" s="9" t="str">
        <f>'1'!A16</f>
        <v>ECONOMIA EMPRESARIAL</v>
      </c>
      <c r="B16" s="9"/>
      <c r="C16" s="9" t="str">
        <f>'1'!C16</f>
        <v>405-C</v>
      </c>
      <c r="D16" s="9" t="str">
        <f>'1'!D16</f>
        <v>DLA</v>
      </c>
      <c r="E16" s="9">
        <f>'1'!E16</f>
        <v>12</v>
      </c>
      <c r="F16" s="9">
        <v>18</v>
      </c>
      <c r="G16" s="9">
        <v>6</v>
      </c>
      <c r="H16" s="10">
        <f t="shared" si="3"/>
        <v>2</v>
      </c>
      <c r="I16" s="9">
        <f t="shared" si="0"/>
        <v>-12</v>
      </c>
      <c r="J16" s="10">
        <f t="shared" si="1"/>
        <v>-1</v>
      </c>
      <c r="K16" s="9">
        <v>0</v>
      </c>
      <c r="L16" s="10">
        <f t="shared" si="2"/>
        <v>0</v>
      </c>
      <c r="M16" s="9">
        <v>78</v>
      </c>
      <c r="N16" s="15">
        <v>0.76900000000000002</v>
      </c>
    </row>
    <row r="17" spans="1:14" s="11" customFormat="1" ht="25" x14ac:dyDescent="0.25">
      <c r="A17" s="9" t="str">
        <f>'1'!A17</f>
        <v>ECONOMIA INTERNACIONAL</v>
      </c>
      <c r="B17" s="9"/>
      <c r="C17" s="9" t="str">
        <f>'1'!C17</f>
        <v>605-A</v>
      </c>
      <c r="D17" s="9" t="str">
        <f>'1'!D17</f>
        <v>DLA</v>
      </c>
      <c r="E17" s="9">
        <f>'1'!E17</f>
        <v>24</v>
      </c>
      <c r="F17" s="9">
        <v>11</v>
      </c>
      <c r="G17" s="9">
        <v>2</v>
      </c>
      <c r="H17" s="10">
        <f t="shared" si="3"/>
        <v>0.54166666666666663</v>
      </c>
      <c r="I17" s="9">
        <f t="shared" si="0"/>
        <v>11</v>
      </c>
      <c r="J17" s="10">
        <f t="shared" si="1"/>
        <v>0.45833333333333331</v>
      </c>
      <c r="K17" s="9">
        <v>0</v>
      </c>
      <c r="L17" s="10">
        <f t="shared" si="2"/>
        <v>0</v>
      </c>
      <c r="M17" s="9">
        <v>80</v>
      </c>
      <c r="N17" s="15">
        <f>11/14</f>
        <v>0.7857142857142857</v>
      </c>
    </row>
    <row r="18" spans="1:14" s="11" customFormat="1" ht="25" x14ac:dyDescent="0.25">
      <c r="A18" s="9" t="str">
        <f>'1'!A18</f>
        <v>ECONOMIA INTERNACIONAL</v>
      </c>
      <c r="B18" s="9"/>
      <c r="C18" s="9" t="str">
        <f>'1'!C18</f>
        <v>605-B</v>
      </c>
      <c r="D18" s="9" t="str">
        <f>'1'!D18</f>
        <v>DLA</v>
      </c>
      <c r="E18" s="9">
        <f>'1'!E18</f>
        <v>33</v>
      </c>
      <c r="F18" s="9">
        <v>8</v>
      </c>
      <c r="G18" s="9">
        <v>6</v>
      </c>
      <c r="H18" s="10">
        <f t="shared" si="3"/>
        <v>0.42424242424242425</v>
      </c>
      <c r="I18" s="9">
        <f t="shared" si="0"/>
        <v>19</v>
      </c>
      <c r="J18" s="10">
        <f t="shared" si="1"/>
        <v>0.5757575757575758</v>
      </c>
      <c r="K18" s="9">
        <v>0</v>
      </c>
      <c r="L18" s="10">
        <f t="shared" si="2"/>
        <v>0</v>
      </c>
      <c r="M18" s="9">
        <v>66</v>
      </c>
      <c r="N18" s="15">
        <v>0.82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111</v>
      </c>
      <c r="F27" s="17">
        <f>SUM(F14:F26)</f>
        <v>71</v>
      </c>
      <c r="G27" s="17">
        <f>SUM(G14:G26)</f>
        <v>35</v>
      </c>
      <c r="H27" s="18">
        <f>SUM(F27:G27)/E27</f>
        <v>0.95495495495495497</v>
      </c>
      <c r="I27" s="17">
        <f t="shared" si="0"/>
        <v>5</v>
      </c>
      <c r="J27" s="18">
        <f t="shared" si="1"/>
        <v>4.5045045045045043E-2</v>
      </c>
      <c r="K27" s="17">
        <f>SUM(K14:K26)</f>
        <v>0</v>
      </c>
      <c r="L27" s="18">
        <f t="shared" si="2"/>
        <v>0</v>
      </c>
      <c r="M27" s="22">
        <f>AVERAGE(M14:M26)</f>
        <v>74.400000000000006</v>
      </c>
      <c r="N27" s="19">
        <f>AVERAGE(N14:N26)</f>
        <v>0.77728285714285705</v>
      </c>
    </row>
    <row r="29" spans="1:14" ht="120" customHeight="1" x14ac:dyDescent="0.25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2"/>
    </row>
    <row r="32" spans="1:14" ht="13" x14ac:dyDescent="0.3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5">
      <c r="B33" s="29"/>
      <c r="C33" s="29"/>
      <c r="D33" s="29"/>
      <c r="G33" s="30"/>
      <c r="H33" s="30"/>
      <c r="I33" s="30"/>
      <c r="J33" s="30"/>
    </row>
    <row r="34" spans="1:10" hidden="1" x14ac:dyDescent="0.25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5"/>
    <row r="36" spans="1:10" ht="45" customHeight="1" x14ac:dyDescent="0.25">
      <c r="B36" s="24" t="str">
        <f>B10</f>
        <v>MCA. EUGENIO CHÁVEZ ORTIZ</v>
      </c>
      <c r="C36" s="24"/>
      <c r="D36" s="24"/>
      <c r="E36" s="13"/>
      <c r="F36" s="13"/>
      <c r="G36" s="24" t="str">
        <f>'4'!G41:J41</f>
        <v>LIC. RENATA RAMOS MORENO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eugenio chávez ortíz</cp:lastModifiedBy>
  <cp:revision/>
  <cp:lastPrinted>2024-06-12T21:06:43Z</cp:lastPrinted>
  <dcterms:created xsi:type="dcterms:W3CDTF">2021-11-22T14:45:25Z</dcterms:created>
  <dcterms:modified xsi:type="dcterms:W3CDTF">2025-05-18T20:45:03Z</dcterms:modified>
  <cp:category/>
  <cp:contentStatus/>
</cp:coreProperties>
</file>