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IND\2025\2025_1\ESCOLARIZADO\"/>
    </mc:Choice>
  </mc:AlternateContent>
  <xr:revisionPtr revIDLastSave="0" documentId="13_ncr:1_{6D9CDDF5-9787-4B0B-A145-8F5602E12F0B}" xr6:coauthVersionLast="47" xr6:coauthVersionMax="47" xr10:uidLastSave="{00000000-0000-0000-0000-000000000000}"/>
  <bookViews>
    <workbookView xWindow="-120" yWindow="-120" windowWidth="20730" windowHeight="11160" tabRatio="575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'2'!$A$1:$N$29</definedName>
    <definedName name="_xlnm.Print_Area" localSheetId="2">'3'!$A$1:$N$32</definedName>
    <definedName name="_xlnm.Print_Area" localSheetId="3">'4'!$A$1:$N$30</definedName>
    <definedName name="_xlnm.Print_Area" localSheetId="4">Final!$A$1:$N$32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0" l="1"/>
  <c r="L16" i="10"/>
  <c r="L17" i="10"/>
  <c r="L18" i="10"/>
  <c r="I16" i="10"/>
  <c r="I17" i="10"/>
  <c r="I18" i="10"/>
  <c r="I15" i="10"/>
  <c r="I14" i="10" l="1"/>
  <c r="L14" i="10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I18" i="22" l="1"/>
  <c r="I17" i="22"/>
  <c r="I16" i="22"/>
  <c r="E18" i="25"/>
  <c r="D18" i="25"/>
  <c r="C18" i="25"/>
  <c r="E17" i="25"/>
  <c r="D17" i="25"/>
  <c r="C17" i="25"/>
  <c r="E16" i="25"/>
  <c r="D16" i="25"/>
  <c r="C16" i="25"/>
  <c r="E15" i="25"/>
  <c r="D15" i="25"/>
  <c r="C15" i="25"/>
  <c r="E14" i="25"/>
  <c r="H14" i="25" s="1"/>
  <c r="D14" i="25"/>
  <c r="C14" i="25"/>
  <c r="A18" i="25"/>
  <c r="A17" i="25"/>
  <c r="A16" i="25"/>
  <c r="A15" i="25"/>
  <c r="A14" i="25"/>
  <c r="E18" i="24"/>
  <c r="L18" i="24" s="1"/>
  <c r="D18" i="24"/>
  <c r="C18" i="24"/>
  <c r="A18" i="24"/>
  <c r="E17" i="24"/>
  <c r="L17" i="24" s="1"/>
  <c r="D17" i="24"/>
  <c r="C17" i="24"/>
  <c r="A17" i="24"/>
  <c r="E16" i="24"/>
  <c r="D16" i="24"/>
  <c r="C16" i="24"/>
  <c r="A16" i="24"/>
  <c r="E15" i="24"/>
  <c r="I15" i="24" s="1"/>
  <c r="D15" i="24"/>
  <c r="C15" i="24"/>
  <c r="A15" i="24"/>
  <c r="E14" i="24"/>
  <c r="D14" i="24"/>
  <c r="C14" i="24"/>
  <c r="A14" i="24"/>
  <c r="E18" i="23"/>
  <c r="D18" i="23"/>
  <c r="C18" i="23"/>
  <c r="A18" i="23"/>
  <c r="E17" i="23"/>
  <c r="D17" i="23"/>
  <c r="C17" i="23"/>
  <c r="A17" i="23"/>
  <c r="E16" i="23"/>
  <c r="L16" i="23" s="1"/>
  <c r="D16" i="23"/>
  <c r="C16" i="23"/>
  <c r="A16" i="23"/>
  <c r="E15" i="23"/>
  <c r="D15" i="23"/>
  <c r="C15" i="23"/>
  <c r="A15" i="23"/>
  <c r="E14" i="23"/>
  <c r="D14" i="23"/>
  <c r="C14" i="23"/>
  <c r="A14" i="23"/>
  <c r="G32" i="25"/>
  <c r="G30" i="24"/>
  <c r="G32" i="23"/>
  <c r="G29" i="22"/>
  <c r="E15" i="22"/>
  <c r="D15" i="22"/>
  <c r="C15" i="22"/>
  <c r="A15" i="22"/>
  <c r="A14" i="22"/>
  <c r="F23" i="23"/>
  <c r="B10" i="22"/>
  <c r="K23" i="23"/>
  <c r="M23" i="23"/>
  <c r="N23" i="23"/>
  <c r="I17" i="24" l="1"/>
  <c r="I18" i="24"/>
  <c r="L15" i="24"/>
  <c r="L18" i="23"/>
  <c r="I18" i="23"/>
  <c r="I16" i="23"/>
  <c r="J18" i="25"/>
  <c r="L17" i="25"/>
  <c r="J16" i="25"/>
  <c r="J15" i="25"/>
  <c r="L14" i="25"/>
  <c r="J14" i="25"/>
  <c r="L16" i="25" l="1"/>
  <c r="L15" i="25"/>
  <c r="H18" i="25"/>
  <c r="H17" i="25"/>
  <c r="H16" i="25"/>
  <c r="H15" i="25"/>
  <c r="L18" i="25"/>
  <c r="J17" i="25"/>
  <c r="K21" i="10" l="1"/>
  <c r="N23" i="25" l="1"/>
  <c r="M23" i="25"/>
  <c r="K23" i="25"/>
  <c r="G23" i="25"/>
  <c r="F23" i="25"/>
  <c r="B10" i="25"/>
  <c r="B32" i="25" s="1"/>
  <c r="L8" i="25"/>
  <c r="H8" i="25"/>
  <c r="E8" i="25"/>
  <c r="N21" i="24"/>
  <c r="M21" i="24"/>
  <c r="K21" i="24"/>
  <c r="F21" i="24"/>
  <c r="I16" i="24"/>
  <c r="I14" i="24"/>
  <c r="B10" i="24"/>
  <c r="B30" i="24" s="1"/>
  <c r="L8" i="24"/>
  <c r="H8" i="24"/>
  <c r="E8" i="24"/>
  <c r="I17" i="23"/>
  <c r="I15" i="23"/>
  <c r="B10" i="23"/>
  <c r="B32" i="23" s="1"/>
  <c r="L8" i="23"/>
  <c r="H8" i="23"/>
  <c r="E8" i="23"/>
  <c r="I15" i="22"/>
  <c r="C14" i="22"/>
  <c r="D14" i="22"/>
  <c r="E14" i="22"/>
  <c r="B29" i="22"/>
  <c r="L8" i="22"/>
  <c r="H8" i="22"/>
  <c r="E8" i="22"/>
  <c r="N20" i="22"/>
  <c r="M20" i="22"/>
  <c r="K20" i="22"/>
  <c r="F20" i="22"/>
  <c r="N21" i="10"/>
  <c r="M21" i="10"/>
  <c r="F21" i="10"/>
  <c r="E21" i="10"/>
  <c r="I14" i="23" l="1"/>
  <c r="E23" i="23"/>
  <c r="L21" i="10"/>
  <c r="I21" i="10"/>
  <c r="L15" i="22"/>
  <c r="I14" i="22"/>
  <c r="E23" i="25"/>
  <c r="L14" i="24"/>
  <c r="L16" i="24"/>
  <c r="E21" i="24"/>
  <c r="L14" i="23"/>
  <c r="L15" i="23"/>
  <c r="L17" i="23"/>
  <c r="L14" i="22"/>
  <c r="E20" i="22"/>
  <c r="I23" i="23" l="1"/>
  <c r="L23" i="23"/>
  <c r="I23" i="25"/>
  <c r="J23" i="25" s="1"/>
  <c r="L23" i="25"/>
  <c r="H23" i="25"/>
  <c r="I21" i="24"/>
  <c r="L21" i="24"/>
  <c r="I20" i="22"/>
  <c r="L2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<sst xmlns="http://schemas.openxmlformats.org/spreadsheetml/2006/main" count="203" uniqueCount="49">
  <si>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</si>
  <si>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</si>
  <si>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</si>
  <si>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</si>
  <si>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</si>
  <si>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</si>
  <si>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</si>
  <si>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</si>
  <si>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</si>
  <si>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</si>
  <si>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</si>
  <si>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</si>
  <si>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</si>
  <si>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</si>
  <si>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</si>
  <si>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</si>
  <si>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</si>
  <si>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</si>
  <si>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</si>
  <si>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</si>
  <si>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</si>
  <si>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</si>
  <si>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</si>
  <si>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</si>
  <si>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</si>
  <si>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</si>
  <si>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</si>
  <si>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</si>
  <si>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</si>
  <si>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</si>
  <si>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</si>
  <si>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IIND</t>
  </si>
  <si>
    <t>T</t>
  </si>
  <si>
    <t>INGENIERIA INDUSTRIAL</t>
  </si>
  <si>
    <t>MC. CARLOS MARTINEZ GALAN</t>
  </si>
  <si>
    <t>INDUSTRIAL</t>
  </si>
  <si>
    <t>ING. FLOR ILIANA CHONTAL PELAYO</t>
  </si>
  <si>
    <t>MODELADO Y DISEÑO INDUSTRIAL</t>
  </si>
  <si>
    <t>FEBRERO - JUNIO 2025</t>
  </si>
  <si>
    <t>AUTOMATIZACIÓN DE SISTEMAS DE PRODUCCIÓN</t>
  </si>
  <si>
    <t>SISTEMAS DE MANUFACTURA</t>
  </si>
  <si>
    <t>SIMULACION</t>
  </si>
  <si>
    <t>801B</t>
  </si>
  <si>
    <t>601A</t>
  </si>
  <si>
    <t>601B</t>
  </si>
  <si>
    <t>II</t>
  </si>
  <si>
    <t>SE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</si>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</sst>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7" zoomScale="90" zoomScaleNormal="90" zoomScaleSheetLayoutView="100" workbookViewId="0">
      <selection activeCell="P23" sqref="P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35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4" t="s">
        <v>5</v>
      </c>
      <c r="E8" s="5">
        <v>5</v>
      </c>
      <c r="G8" s="4" t="s">
        <v>6</v>
      </c>
      <c r="H8" s="5">
        <v>4</v>
      </c>
      <c r="I8" s="38" t="s">
        <v>7</v>
      </c>
      <c r="J8" s="38"/>
      <c r="K8" s="38"/>
      <c r="L8" s="32" t="s">
        <v>38</v>
      </c>
      <c r="M8" s="32"/>
      <c r="N8" s="32"/>
    </row>
    <row r="10" spans="1:14" x14ac:dyDescent="0.2">
      <c r="A10" s="4" t="s">
        <v>8</v>
      </c>
      <c r="B10" s="32" t="s">
        <v>34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24" t="s">
        <v>39</v>
      </c>
      <c r="B14" s="9" t="s">
        <v>21</v>
      </c>
      <c r="C14" s="9" t="s">
        <v>42</v>
      </c>
      <c r="D14" s="9" t="s">
        <v>31</v>
      </c>
      <c r="E14" s="9">
        <v>30</v>
      </c>
      <c r="F14" s="9">
        <v>25</v>
      </c>
      <c r="G14" s="9"/>
      <c r="H14" s="10"/>
      <c r="I14" s="9">
        <f t="shared" ref="I14" si="0">(E14-SUM(F14:G14))-K14</f>
        <v>5</v>
      </c>
      <c r="J14" s="10"/>
      <c r="K14" s="9">
        <v>0</v>
      </c>
      <c r="L14" s="10">
        <f t="shared" ref="L14" si="1">K14/E14</f>
        <v>0</v>
      </c>
      <c r="M14" s="9">
        <v>69.05</v>
      </c>
      <c r="N14" s="15">
        <v>0.83</v>
      </c>
    </row>
    <row r="15" spans="1:14" s="11" customFormat="1" x14ac:dyDescent="0.2">
      <c r="A15" s="24" t="s">
        <v>37</v>
      </c>
      <c r="B15" s="9" t="s">
        <v>21</v>
      </c>
      <c r="C15" s="9" t="s">
        <v>42</v>
      </c>
      <c r="D15" s="9" t="s">
        <v>31</v>
      </c>
      <c r="E15" s="9">
        <v>26</v>
      </c>
      <c r="F15" s="9">
        <v>23</v>
      </c>
      <c r="G15" s="9"/>
      <c r="H15" s="10"/>
      <c r="I15" s="9">
        <f t="shared" ref="I15:I18" si="2">(E15-SUM(F15:G15))-K15</f>
        <v>3</v>
      </c>
      <c r="J15" s="10"/>
      <c r="K15" s="9">
        <v>0</v>
      </c>
      <c r="L15" s="10">
        <f t="shared" ref="L15:L18" si="3">K15/E15</f>
        <v>0</v>
      </c>
      <c r="M15" s="9">
        <v>79.03</v>
      </c>
      <c r="N15" s="15">
        <v>0.88</v>
      </c>
    </row>
    <row r="16" spans="1:14" s="11" customFormat="1" x14ac:dyDescent="0.2">
      <c r="A16" s="24" t="s">
        <v>40</v>
      </c>
      <c r="B16" s="9" t="s">
        <v>21</v>
      </c>
      <c r="C16" s="9" t="s">
        <v>43</v>
      </c>
      <c r="D16" s="9" t="s">
        <v>31</v>
      </c>
      <c r="E16" s="9">
        <v>23</v>
      </c>
      <c r="F16" s="9">
        <v>6</v>
      </c>
      <c r="G16" s="9"/>
      <c r="H16" s="10"/>
      <c r="I16" s="9">
        <f t="shared" si="2"/>
        <v>17</v>
      </c>
      <c r="J16" s="10"/>
      <c r="K16" s="9">
        <v>0</v>
      </c>
      <c r="L16" s="10">
        <f t="shared" si="3"/>
        <v>0</v>
      </c>
      <c r="M16" s="9">
        <v>19.04</v>
      </c>
      <c r="N16" s="15">
        <v>0.26</v>
      </c>
    </row>
    <row r="17" spans="1:14" s="11" customFormat="1" x14ac:dyDescent="0.2">
      <c r="A17" s="24" t="s">
        <v>41</v>
      </c>
      <c r="B17" s="9" t="s">
        <v>21</v>
      </c>
      <c r="C17" s="9" t="s">
        <v>43</v>
      </c>
      <c r="D17" s="9" t="s">
        <v>31</v>
      </c>
      <c r="E17" s="9">
        <v>19</v>
      </c>
      <c r="F17" s="9">
        <v>17</v>
      </c>
      <c r="G17" s="9"/>
      <c r="H17" s="10"/>
      <c r="I17" s="9">
        <f t="shared" si="2"/>
        <v>2</v>
      </c>
      <c r="J17" s="10"/>
      <c r="K17" s="9">
        <v>0</v>
      </c>
      <c r="L17" s="10">
        <f t="shared" si="3"/>
        <v>0</v>
      </c>
      <c r="M17" s="9">
        <v>76.73</v>
      </c>
      <c r="N17" s="15">
        <v>0.63</v>
      </c>
    </row>
    <row r="18" spans="1:14" s="11" customFormat="1" x14ac:dyDescent="0.2">
      <c r="A18" s="24" t="s">
        <v>41</v>
      </c>
      <c r="B18" s="9" t="s">
        <v>21</v>
      </c>
      <c r="C18" s="9" t="s">
        <v>44</v>
      </c>
      <c r="D18" s="9" t="s">
        <v>31</v>
      </c>
      <c r="E18" s="9">
        <v>19</v>
      </c>
      <c r="F18" s="9">
        <v>18</v>
      </c>
      <c r="G18" s="9"/>
      <c r="H18" s="10"/>
      <c r="I18" s="9">
        <f t="shared" si="2"/>
        <v>1</v>
      </c>
      <c r="J18" s="10"/>
      <c r="K18" s="9">
        <v>0</v>
      </c>
      <c r="L18" s="10">
        <f t="shared" si="3"/>
        <v>0</v>
      </c>
      <c r="M18" s="9">
        <v>79.47</v>
      </c>
      <c r="N18" s="15">
        <v>0.63</v>
      </c>
    </row>
    <row r="19" spans="1:14" s="11" customFormat="1" x14ac:dyDescent="0.2">
      <c r="A19" s="24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ht="16.5" customHeigh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89</v>
      </c>
      <c r="G21" s="17"/>
      <c r="H21" s="18"/>
      <c r="I21" s="17">
        <f t="shared" ref="I21" si="4">(E21-SUM(F21:G21))-K21</f>
        <v>28</v>
      </c>
      <c r="J21" s="18"/>
      <c r="K21" s="17">
        <f>SUM(K14:K20)</f>
        <v>0</v>
      </c>
      <c r="L21" s="18">
        <f t="shared" ref="L21" si="5">K21/E21</f>
        <v>0</v>
      </c>
      <c r="M21" s="17">
        <f>AVERAGE(M14:M20)</f>
        <v>64.663999999999987</v>
      </c>
      <c r="N21" s="19">
        <f>AVERAGE(N14:N20)</f>
        <v>0.64600000000000002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">
        <v>34</v>
      </c>
      <c r="C30" s="26"/>
      <c r="D30" s="26"/>
      <c r="E30" s="13"/>
      <c r="F30" s="13"/>
      <c r="G30" s="26" t="s">
        <v>36</v>
      </c>
      <c r="H30" s="26"/>
      <c r="I30" s="26"/>
      <c r="J30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80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topLeftCell="A3" zoomScale="120" zoomScaleNormal="120" zoomScaleSheetLayoutView="100" workbookViewId="0">
      <selection activeCell="F16" sqref="F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 t="s">
        <v>45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12</v>
      </c>
      <c r="G14" s="9"/>
      <c r="H14" s="10"/>
      <c r="I14" s="9">
        <f t="shared" ref="I14:I20" si="0">(E14-SUM(F14:G14))-K14</f>
        <v>18</v>
      </c>
      <c r="J14" s="10"/>
      <c r="K14" s="9">
        <v>0</v>
      </c>
      <c r="L14" s="10">
        <f t="shared" ref="L14:L20" si="1">K14/E14</f>
        <v>0</v>
      </c>
      <c r="M14" s="9">
        <v>35.659999999999997</v>
      </c>
      <c r="N14" s="15">
        <v>0.4</v>
      </c>
    </row>
    <row r="15" spans="1:14" s="11" customFormat="1" x14ac:dyDescent="0.2">
      <c r="A15" s="9" t="str">
        <f>'1'!A15</f>
        <v>MODELADO Y DISEÑO INDUSTRIAL</v>
      </c>
      <c r="B15" s="9" t="s">
        <v>45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25</v>
      </c>
      <c r="G15" s="9"/>
      <c r="H15" s="10"/>
      <c r="I15" s="9">
        <f t="shared" si="0"/>
        <v>1</v>
      </c>
      <c r="J15" s="10"/>
      <c r="K15" s="9">
        <v>0</v>
      </c>
      <c r="L15" s="10">
        <f t="shared" si="1"/>
        <v>0</v>
      </c>
      <c r="M15" s="9">
        <v>82.11</v>
      </c>
      <c r="N15" s="15">
        <v>0.42</v>
      </c>
    </row>
    <row r="16" spans="1:14" s="11" customFormat="1" x14ac:dyDescent="0.2">
      <c r="A16" s="9" t="str">
        <f>'1'!A16</f>
        <v>SISTEMAS DE MANUFACTURA</v>
      </c>
      <c r="B16" s="9" t="s">
        <v>45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14</v>
      </c>
      <c r="G16" s="9"/>
      <c r="H16" s="10"/>
      <c r="I16" s="9">
        <f t="shared" ref="I16:I18" si="2">(E16-SUM(F16:G16))-K16</f>
        <v>9</v>
      </c>
      <c r="J16" s="10"/>
      <c r="K16" s="9">
        <v>0</v>
      </c>
      <c r="L16" s="10">
        <f t="shared" ref="L16:L18" si="3">K16/E16</f>
        <v>0</v>
      </c>
      <c r="M16" s="9">
        <v>50.86</v>
      </c>
      <c r="N16" s="15">
        <v>0.61</v>
      </c>
    </row>
    <row r="17" spans="1:14" s="11" customFormat="1" ht="12" customHeight="1" x14ac:dyDescent="0.2">
      <c r="A17" s="9" t="str">
        <f>'1'!A17</f>
        <v>SIMULACION</v>
      </c>
      <c r="B17" s="9" t="s">
        <v>46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/>
      <c r="I17" s="9">
        <f t="shared" si="2"/>
        <v>19</v>
      </c>
      <c r="J17" s="10"/>
      <c r="K17" s="9">
        <v>0</v>
      </c>
      <c r="L17" s="10">
        <f t="shared" si="3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46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/>
      <c r="I18" s="9">
        <f t="shared" si="2"/>
        <v>19</v>
      </c>
      <c r="J18" s="10"/>
      <c r="K18" s="9">
        <v>0</v>
      </c>
      <c r="L18" s="10">
        <f t="shared" si="3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ht="13.5" thickBot="1" x14ac:dyDescent="0.25">
      <c r="A20" s="16" t="s">
        <v>24</v>
      </c>
      <c r="B20" s="17" t="s">
        <v>25</v>
      </c>
      <c r="C20" s="17" t="s">
        <v>25</v>
      </c>
      <c r="D20" s="17" t="s">
        <v>25</v>
      </c>
      <c r="E20" s="17">
        <f>SUM(E14:E19)</f>
        <v>117</v>
      </c>
      <c r="F20" s="17">
        <f>SUM(F14:F19)</f>
        <v>51</v>
      </c>
      <c r="G20" s="17"/>
      <c r="H20" s="18"/>
      <c r="I20" s="17">
        <f t="shared" si="0"/>
        <v>66</v>
      </c>
      <c r="J20" s="18"/>
      <c r="K20" s="17">
        <f>SUM(K14:K19)</f>
        <v>0</v>
      </c>
      <c r="L20" s="18">
        <f t="shared" si="1"/>
        <v>0</v>
      </c>
      <c r="M20" s="17">
        <f>AVERAGE(M14:M19)</f>
        <v>56.21</v>
      </c>
      <c r="N20" s="19">
        <f>AVERAGE(N14:N19)</f>
        <v>0.47666666666666674</v>
      </c>
    </row>
    <row r="22" spans="1:14" ht="120" customHeight="1" x14ac:dyDescent="0.2">
      <c r="A22" s="35" t="s">
        <v>26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4" spans="1:14" x14ac:dyDescent="0.2">
      <c r="A24" s="12"/>
    </row>
    <row r="25" spans="1:14" x14ac:dyDescent="0.2">
      <c r="B25" s="29" t="s">
        <v>27</v>
      </c>
      <c r="C25" s="29"/>
      <c r="D25" s="29"/>
      <c r="G25" s="30" t="s">
        <v>28</v>
      </c>
      <c r="H25" s="30"/>
      <c r="I25" s="30"/>
      <c r="J25" s="30"/>
    </row>
    <row r="26" spans="1:14" ht="62.25" customHeight="1" x14ac:dyDescent="0.2">
      <c r="B26" s="31"/>
      <c r="C26" s="31"/>
      <c r="D26" s="31"/>
      <c r="G26" s="32"/>
      <c r="H26" s="32"/>
      <c r="I26" s="32"/>
      <c r="J26" s="32"/>
    </row>
    <row r="27" spans="1:14" hidden="1" x14ac:dyDescent="0.2">
      <c r="A27" s="25" t="e">
        <v>#REF!</v>
      </c>
      <c r="B27" s="25"/>
      <c r="C27" s="6"/>
      <c r="E27" s="25"/>
      <c r="F27" s="25"/>
      <c r="G27" s="25"/>
      <c r="H27" s="25"/>
    </row>
    <row r="28" spans="1:14" hidden="1" x14ac:dyDescent="0.2"/>
    <row r="29" spans="1:14" ht="45" customHeight="1" x14ac:dyDescent="0.2">
      <c r="B29" s="26" t="str">
        <f>B10</f>
        <v>MC. CARLOS MARTINEZ GALAN</v>
      </c>
      <c r="C29" s="26"/>
      <c r="D29" s="26"/>
      <c r="E29" s="13"/>
      <c r="F29" s="13"/>
      <c r="G29" s="26" t="str">
        <f>'1'!G30</f>
        <v>ING. FLOR ILIANA CHONTAL PELAYO</v>
      </c>
      <c r="H29" s="26"/>
      <c r="I29" s="26"/>
      <c r="J29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2:N22"/>
    <mergeCell ref="B26:D26"/>
    <mergeCell ref="G26:J26"/>
    <mergeCell ref="B25:D25"/>
    <mergeCell ref="G25:J25"/>
    <mergeCell ref="A27:B27"/>
    <mergeCell ref="E27:H27"/>
    <mergeCell ref="B29:D29"/>
    <mergeCell ref="G29:J29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topLeftCell="A4" zoomScale="120" zoomScaleNormal="120" zoomScaleSheetLayoutView="100" workbookViewId="0">
      <selection activeCell="P14" sqref="P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 t="s">
        <v>46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/>
      <c r="I14" s="9">
        <f t="shared" ref="I14:I23" si="0">(E14-SUM(F14:G14))-K14</f>
        <v>30</v>
      </c>
      <c r="J14" s="10"/>
      <c r="K14" s="9">
        <v>0</v>
      </c>
      <c r="L14" s="10">
        <f t="shared" ref="L14:L23" si="1">K14/E14</f>
        <v>0</v>
      </c>
      <c r="M14" s="22"/>
      <c r="N14" s="15"/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si="0"/>
        <v>26</v>
      </c>
      <c r="J15" s="10"/>
      <c r="K15" s="9">
        <v>0</v>
      </c>
      <c r="L15" s="10">
        <f t="shared" si="1"/>
        <v>0</v>
      </c>
      <c r="M15" s="22"/>
      <c r="N15" s="15"/>
    </row>
    <row r="16" spans="1:14" s="11" customFormat="1" x14ac:dyDescent="0.2">
      <c r="A16" s="9" t="str">
        <f>'1'!A16</f>
        <v>SISTEMAS DE MANUFACTURA</v>
      </c>
      <c r="B16" s="9" t="s">
        <v>47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13</v>
      </c>
      <c r="G16" s="9"/>
      <c r="H16" s="10"/>
      <c r="I16" s="9">
        <f t="shared" ref="I16" si="2">(E16-SUM(F16:G16))-K16</f>
        <v>10</v>
      </c>
      <c r="J16" s="10"/>
      <c r="K16" s="9">
        <v>0</v>
      </c>
      <c r="L16" s="10">
        <f t="shared" ref="L16" si="3">K16/E16</f>
        <v>0</v>
      </c>
      <c r="M16" s="22">
        <v>47.69</v>
      </c>
      <c r="N16" s="15">
        <v>0.56999999999999995</v>
      </c>
    </row>
    <row r="17" spans="1:14" s="11" customFormat="1" x14ac:dyDescent="0.2">
      <c r="A17" s="9" t="str">
        <f>'1'!A17</f>
        <v>SIMULACION</v>
      </c>
      <c r="B17" s="9" t="s">
        <v>45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14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77.89</v>
      </c>
      <c r="N17" s="15">
        <v>0.78939999999999999</v>
      </c>
    </row>
    <row r="18" spans="1:14" s="11" customFormat="1" x14ac:dyDescent="0.2">
      <c r="A18" s="9" t="str">
        <f>'1'!A18</f>
        <v>SIMULACION</v>
      </c>
      <c r="B18" s="9" t="s">
        <v>45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17</v>
      </c>
      <c r="G18" s="9"/>
      <c r="H18" s="10"/>
      <c r="I18" s="9">
        <f t="shared" ref="I18" si="4">(E18-SUM(F18:G18))-K18</f>
        <v>2</v>
      </c>
      <c r="J18" s="10"/>
      <c r="K18" s="9">
        <v>0</v>
      </c>
      <c r="L18" s="10">
        <f t="shared" ref="L18" si="5">K18/E18</f>
        <v>0</v>
      </c>
      <c r="M18" s="22">
        <v>61.57</v>
      </c>
      <c r="N18" s="15">
        <v>0.74</v>
      </c>
    </row>
    <row r="19" spans="1:14" s="11" customFormat="1" ht="13.5" customHeigh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2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2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2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2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44</v>
      </c>
      <c r="G23" s="17"/>
      <c r="H23" s="18"/>
      <c r="I23" s="17">
        <f t="shared" si="0"/>
        <v>73</v>
      </c>
      <c r="J23" s="18"/>
      <c r="K23" s="17">
        <f>SUM(K14:K22)</f>
        <v>0</v>
      </c>
      <c r="L23" s="18">
        <f t="shared" si="1"/>
        <v>0</v>
      </c>
      <c r="M23" s="21">
        <f>AVERAGE(M14:M22)</f>
        <v>62.383333333333333</v>
      </c>
      <c r="N23" s="19">
        <f>AVERAGE(N14:N22)</f>
        <v>0.69980000000000009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C1" zoomScale="80" zoomScaleNormal="80" zoomScaleSheetLayoutView="100" workbookViewId="0">
      <selection activeCell="N19" sqref="N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/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.5" x14ac:dyDescent="0.2">
      <c r="A14" s="9" t="str">
        <f>'1'!A14</f>
        <v>AUTOMATIZACIÓN DE SISTEMAS DE PRODUCCIÓN</v>
      </c>
      <c r="B14" s="9" t="s">
        <v>47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>
        <v>20</v>
      </c>
      <c r="G14" s="9"/>
      <c r="H14" s="10"/>
      <c r="I14" s="9">
        <f t="shared" ref="I14:I21" si="0">(E14-SUM(F14:G14))-K14</f>
        <v>10</v>
      </c>
      <c r="J14" s="10"/>
      <c r="K14" s="9">
        <v>0</v>
      </c>
      <c r="L14" s="10">
        <f t="shared" ref="L14:L21" si="1">K14/E14</f>
        <v>0</v>
      </c>
      <c r="M14" s="9">
        <v>48.94</v>
      </c>
      <c r="N14" s="15">
        <v>0.67</v>
      </c>
    </row>
    <row r="15" spans="1:14" s="11" customFormat="1" x14ac:dyDescent="0.2">
      <c r="A15" s="9" t="str">
        <f>'1'!A15</f>
        <v>MODELADO Y DISEÑO INDUSTRIAL</v>
      </c>
      <c r="B15" s="9" t="s">
        <v>46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/>
      <c r="G15" s="9"/>
      <c r="H15" s="10"/>
      <c r="I15" s="9">
        <f t="shared" ref="I15" si="2">(E15-SUM(F15:G15))-K15</f>
        <v>26</v>
      </c>
      <c r="J15" s="10"/>
      <c r="K15" s="9">
        <v>0</v>
      </c>
      <c r="L15" s="10">
        <f t="shared" ref="L15" si="3">K15/E15</f>
        <v>0</v>
      </c>
      <c r="M15" s="23"/>
      <c r="N15" s="15"/>
    </row>
    <row r="16" spans="1:14" s="11" customFormat="1" x14ac:dyDescent="0.2">
      <c r="A16" s="9" t="str">
        <f>'1'!A16</f>
        <v>SISTEMAS DE MANUFACTURA</v>
      </c>
      <c r="B16" s="9" t="s">
        <v>48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>
        <v>18</v>
      </c>
      <c r="G16" s="9"/>
      <c r="H16" s="10"/>
      <c r="I16" s="9">
        <f t="shared" si="0"/>
        <v>5</v>
      </c>
      <c r="J16" s="10"/>
      <c r="K16" s="9">
        <v>0</v>
      </c>
      <c r="L16" s="10">
        <f t="shared" si="1"/>
        <v>0</v>
      </c>
      <c r="M16" s="9">
        <v>64.78</v>
      </c>
      <c r="N16" s="15">
        <v>0.78</v>
      </c>
    </row>
    <row r="17" spans="1:14" s="11" customFormat="1" x14ac:dyDescent="0.2">
      <c r="A17" s="9" t="str">
        <f>'1'!A17</f>
        <v>SIMULACION</v>
      </c>
      <c r="B17" s="9" t="s">
        <v>48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>
        <v>17</v>
      </c>
      <c r="G17" s="9"/>
      <c r="H17" s="10"/>
      <c r="I17" s="9">
        <f t="shared" ref="I17" si="4">(E17-SUM(F17:G17))-K17</f>
        <v>2</v>
      </c>
      <c r="J17" s="10"/>
      <c r="K17" s="9">
        <v>0</v>
      </c>
      <c r="L17" s="10">
        <f t="shared" ref="L17" si="5">K17/E17</f>
        <v>0</v>
      </c>
      <c r="M17" s="9">
        <v>71.84</v>
      </c>
      <c r="N17" s="15">
        <v>0.84</v>
      </c>
    </row>
    <row r="18" spans="1:14" s="11" customFormat="1" x14ac:dyDescent="0.2">
      <c r="A18" s="9" t="str">
        <f>'1'!A18</f>
        <v>SIMULACION</v>
      </c>
      <c r="B18" s="9" t="s">
        <v>48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>
        <v>6</v>
      </c>
      <c r="G18" s="9"/>
      <c r="H18" s="10"/>
      <c r="I18" s="9">
        <f t="shared" ref="I18" si="6">(E18-SUM(F18:G18))-K18</f>
        <v>13</v>
      </c>
      <c r="J18" s="10"/>
      <c r="K18" s="9">
        <v>0</v>
      </c>
      <c r="L18" s="10">
        <f t="shared" ref="L18" si="7">K18/E18</f>
        <v>0</v>
      </c>
      <c r="M18" s="9">
        <v>25.78</v>
      </c>
      <c r="N18" s="15">
        <v>0.32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117</v>
      </c>
      <c r="F21" s="17">
        <f>SUM(F14:F20)</f>
        <v>61</v>
      </c>
      <c r="G21" s="17"/>
      <c r="H21" s="18"/>
      <c r="I21" s="17">
        <f t="shared" si="0"/>
        <v>56</v>
      </c>
      <c r="J21" s="18"/>
      <c r="K21" s="17">
        <f>SUM(K14:K20)</f>
        <v>0</v>
      </c>
      <c r="L21" s="18">
        <f t="shared" si="1"/>
        <v>0</v>
      </c>
      <c r="M21" s="17">
        <f>AVERAGE(M14:M20)</f>
        <v>52.835000000000001</v>
      </c>
      <c r="N21" s="19">
        <f>AVERAGE(N14:N20)</f>
        <v>0.65249999999999997</v>
      </c>
    </row>
    <row r="23" spans="1:14" ht="120" customHeight="1" x14ac:dyDescent="0.2">
      <c r="A23" s="35" t="s">
        <v>26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5" spans="1:14" x14ac:dyDescent="0.2">
      <c r="A25" s="12"/>
    </row>
    <row r="26" spans="1:14" x14ac:dyDescent="0.2">
      <c r="B26" s="29" t="s">
        <v>27</v>
      </c>
      <c r="C26" s="29"/>
      <c r="D26" s="29"/>
      <c r="G26" s="30" t="s">
        <v>28</v>
      </c>
      <c r="H26" s="30"/>
      <c r="I26" s="30"/>
      <c r="J26" s="30"/>
    </row>
    <row r="27" spans="1:14" ht="62.25" customHeight="1" x14ac:dyDescent="0.2">
      <c r="B27" s="31"/>
      <c r="C27" s="31"/>
      <c r="D27" s="31"/>
      <c r="G27" s="32"/>
      <c r="H27" s="32"/>
      <c r="I27" s="32"/>
      <c r="J27" s="32"/>
    </row>
    <row r="28" spans="1:14" hidden="1" x14ac:dyDescent="0.2">
      <c r="A28" s="25" t="e">
        <v>#REF!</v>
      </c>
      <c r="B28" s="25"/>
      <c r="C28" s="6"/>
      <c r="E28" s="25"/>
      <c r="F28" s="25"/>
      <c r="G28" s="25"/>
      <c r="H28" s="25"/>
    </row>
    <row r="29" spans="1:14" hidden="1" x14ac:dyDescent="0.2"/>
    <row r="30" spans="1:14" ht="45" customHeight="1" x14ac:dyDescent="0.2">
      <c r="B30" s="26" t="str">
        <f>B10</f>
        <v>MC. CARLOS MARTINEZ GALAN</v>
      </c>
      <c r="C30" s="26"/>
      <c r="D30" s="26"/>
      <c r="E30" s="13"/>
      <c r="F30" s="13"/>
      <c r="G30" s="26" t="str">
        <f>'1'!G30</f>
        <v>ING. FLOR ILIANA CHONTAL PELAYO</v>
      </c>
      <c r="H30" s="26"/>
      <c r="I30" s="26"/>
      <c r="J30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abSelected="1" topLeftCell="A8" zoomScale="115" zoomScaleNormal="85" zoomScaleSheetLayoutView="100" workbookViewId="0">
      <selection activeCell="N17" sqref="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x14ac:dyDescent="0.2">
      <c r="A6" s="41" t="s">
        <v>2</v>
      </c>
      <c r="B6" s="41"/>
      <c r="C6" s="41"/>
      <c r="D6" s="41"/>
      <c r="E6" s="42" t="s">
        <v>33</v>
      </c>
      <c r="F6" s="42"/>
      <c r="G6" s="42"/>
      <c r="H6" s="4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8" t="s">
        <v>7</v>
      </c>
      <c r="J8" s="38"/>
      <c r="K8" s="38"/>
      <c r="L8" s="32" t="str">
        <f>'1'!L8</f>
        <v>FEBRERO - JUNIO 2025</v>
      </c>
      <c r="M8" s="32"/>
      <c r="N8" s="32"/>
    </row>
    <row r="10" spans="1:14" x14ac:dyDescent="0.2">
      <c r="A10" s="4" t="s">
        <v>8</v>
      </c>
      <c r="B10" s="32" t="str">
        <f>'1'!B10</f>
        <v>MC. CARLOS MARTINEZ GALAN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x14ac:dyDescent="0.2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18.75" customHeight="1" x14ac:dyDescent="0.2">
      <c r="A14" s="9" t="str">
        <f>'1'!A14</f>
        <v>AUTOMATIZACIÓN DE SISTEMAS DE PRODUCCIÓN</v>
      </c>
      <c r="B14" s="9" t="s">
        <v>32</v>
      </c>
      <c r="C14" s="9" t="str">
        <f>'1'!C14</f>
        <v>801B</v>
      </c>
      <c r="D14" s="9" t="str">
        <f>'1'!D14</f>
        <v>IIND</v>
      </c>
      <c r="E14" s="9">
        <f>'1'!E14</f>
        <v>30</v>
      </c>
      <c r="F14" s="9"/>
      <c r="G14" s="9"/>
      <c r="H14" s="10">
        <f t="shared" ref="H14:H18" si="0">(F14+G14)/E14</f>
        <v>0</v>
      </c>
      <c r="I14" s="9"/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82.76</v>
      </c>
      <c r="N14" s="15">
        <v>0.63</v>
      </c>
    </row>
    <row r="15" spans="1:14" s="11" customFormat="1" x14ac:dyDescent="0.2">
      <c r="A15" s="9" t="str">
        <f>'1'!A15</f>
        <v>MODELADO Y DISEÑO INDUSTRIAL</v>
      </c>
      <c r="B15" s="9" t="s">
        <v>32</v>
      </c>
      <c r="C15" s="9" t="str">
        <f>'1'!C15</f>
        <v>801B</v>
      </c>
      <c r="D15" s="9" t="str">
        <f>'1'!D15</f>
        <v>IIND</v>
      </c>
      <c r="E15" s="9">
        <f>'1'!E15</f>
        <v>26</v>
      </c>
      <c r="F15" s="9">
        <v>9</v>
      </c>
      <c r="G15" s="9">
        <v>17</v>
      </c>
      <c r="H15" s="10">
        <f t="shared" si="0"/>
        <v>1</v>
      </c>
      <c r="I15" s="9"/>
      <c r="J15" s="10">
        <f t="shared" si="1"/>
        <v>0</v>
      </c>
      <c r="K15" s="9">
        <v>0</v>
      </c>
      <c r="L15" s="10">
        <f t="shared" si="2"/>
        <v>0</v>
      </c>
      <c r="M15" s="9">
        <v>86</v>
      </c>
      <c r="N15" s="15">
        <v>0.69230000000000003</v>
      </c>
    </row>
    <row r="16" spans="1:14" s="11" customFormat="1" x14ac:dyDescent="0.2">
      <c r="A16" s="9" t="str">
        <f>'1'!A16</f>
        <v>SISTEMAS DE MANUFACTURA</v>
      </c>
      <c r="B16" s="9" t="s">
        <v>32</v>
      </c>
      <c r="C16" s="9" t="str">
        <f>'1'!C16</f>
        <v>601A</v>
      </c>
      <c r="D16" s="9" t="str">
        <f>'1'!D16</f>
        <v>IIND</v>
      </c>
      <c r="E16" s="9">
        <f>'1'!E16</f>
        <v>23</v>
      </c>
      <c r="F16" s="9"/>
      <c r="G16" s="9"/>
      <c r="H16" s="10">
        <f t="shared" si="0"/>
        <v>0</v>
      </c>
      <c r="I16" s="9"/>
      <c r="J16" s="10">
        <f t="shared" si="1"/>
        <v>0</v>
      </c>
      <c r="K16" s="9">
        <v>0</v>
      </c>
      <c r="L16" s="10">
        <f t="shared" si="2"/>
        <v>0</v>
      </c>
      <c r="M16" s="9">
        <v>77</v>
      </c>
      <c r="N16" s="15">
        <v>0.6956</v>
      </c>
    </row>
    <row r="17" spans="1:14" s="11" customFormat="1" x14ac:dyDescent="0.2">
      <c r="A17" s="9" t="str">
        <f>'1'!A17</f>
        <v>SIMULACION</v>
      </c>
      <c r="B17" s="9" t="s">
        <v>32</v>
      </c>
      <c r="C17" s="9" t="str">
        <f>'1'!C17</f>
        <v>601A</v>
      </c>
      <c r="D17" s="9" t="str">
        <f>'1'!D17</f>
        <v>IIND</v>
      </c>
      <c r="E17" s="9">
        <f>'1'!E17</f>
        <v>19</v>
      </c>
      <c r="F17" s="9"/>
      <c r="G17" s="9"/>
      <c r="H17" s="10">
        <f t="shared" si="0"/>
        <v>0</v>
      </c>
      <c r="I17" s="9"/>
      <c r="J17" s="10">
        <f t="shared" si="1"/>
        <v>0</v>
      </c>
      <c r="K17" s="9">
        <v>0</v>
      </c>
      <c r="L17" s="10">
        <f t="shared" si="2"/>
        <v>0</v>
      </c>
      <c r="M17" s="9"/>
      <c r="N17" s="15"/>
    </row>
    <row r="18" spans="1:14" s="11" customFormat="1" x14ac:dyDescent="0.2">
      <c r="A18" s="9" t="str">
        <f>'1'!A18</f>
        <v>SIMULACION</v>
      </c>
      <c r="B18" s="9" t="s">
        <v>32</v>
      </c>
      <c r="C18" s="9" t="str">
        <f>'1'!C18</f>
        <v>601B</v>
      </c>
      <c r="D18" s="9" t="str">
        <f>'1'!D18</f>
        <v>IIND</v>
      </c>
      <c r="E18" s="9">
        <f>'1'!E18</f>
        <v>19</v>
      </c>
      <c r="F18" s="9"/>
      <c r="G18" s="9"/>
      <c r="H18" s="10">
        <f t="shared" si="0"/>
        <v>0</v>
      </c>
      <c r="I18" s="9"/>
      <c r="J18" s="10">
        <f t="shared" si="1"/>
        <v>0</v>
      </c>
      <c r="K18" s="9">
        <v>0</v>
      </c>
      <c r="L18" s="10">
        <f t="shared" si="2"/>
        <v>0</v>
      </c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ht="16.5" customHeigh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117</v>
      </c>
      <c r="F23" s="17">
        <f>SUM(F14:F22)</f>
        <v>9</v>
      </c>
      <c r="G23" s="17">
        <f>SUM(G14:G22)</f>
        <v>17</v>
      </c>
      <c r="H23" s="18">
        <f>SUM(F23:G23)/E23</f>
        <v>0.22222222222222221</v>
      </c>
      <c r="I23" s="17">
        <f t="shared" ref="I23" si="3">(E23-SUM(F23:G23))-K23</f>
        <v>91</v>
      </c>
      <c r="J23" s="18">
        <f t="shared" ref="J23" si="4">I23/E23</f>
        <v>0.77777777777777779</v>
      </c>
      <c r="K23" s="17">
        <f>SUM(K14:K22)</f>
        <v>0</v>
      </c>
      <c r="L23" s="18">
        <f t="shared" ref="L23" si="5">K23/E23</f>
        <v>0</v>
      </c>
      <c r="M23" s="17">
        <f>AVERAGE(M14:M22)</f>
        <v>81.92</v>
      </c>
      <c r="N23" s="19">
        <f>AVERAGE(N14:N22)</f>
        <v>0.67263333333333331</v>
      </c>
    </row>
    <row r="25" spans="1:14" ht="120" customHeight="1" x14ac:dyDescent="0.2">
      <c r="A25" s="35" t="s">
        <v>26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x14ac:dyDescent="0.2">
      <c r="A27" s="12"/>
    </row>
    <row r="28" spans="1:14" x14ac:dyDescent="0.2">
      <c r="B28" s="29" t="s">
        <v>27</v>
      </c>
      <c r="C28" s="29"/>
      <c r="D28" s="29"/>
      <c r="G28" s="30" t="s">
        <v>28</v>
      </c>
      <c r="H28" s="30"/>
      <c r="I28" s="30"/>
      <c r="J28" s="30"/>
    </row>
    <row r="29" spans="1:14" ht="62.25" customHeight="1" x14ac:dyDescent="0.2">
      <c r="B29" s="31"/>
      <c r="C29" s="31"/>
      <c r="D29" s="31"/>
      <c r="G29" s="32"/>
      <c r="H29" s="32"/>
      <c r="I29" s="32"/>
      <c r="J29" s="32"/>
    </row>
    <row r="30" spans="1:14" hidden="1" x14ac:dyDescent="0.2">
      <c r="A30" s="25" t="e">
        <v>#REF!</v>
      </c>
      <c r="B30" s="25"/>
      <c r="C30" s="6"/>
      <c r="E30" s="25"/>
      <c r="F30" s="25"/>
      <c r="G30" s="25"/>
      <c r="H30" s="25"/>
    </row>
    <row r="31" spans="1:14" hidden="1" x14ac:dyDescent="0.2"/>
    <row r="32" spans="1:14" ht="45" customHeight="1" x14ac:dyDescent="0.2">
      <c r="B32" s="26" t="str">
        <f>B10</f>
        <v>MC. CARLOS MARTINEZ GALAN</v>
      </c>
      <c r="C32" s="26"/>
      <c r="D32" s="26"/>
      <c r="E32" s="13"/>
      <c r="F32" s="13"/>
      <c r="G32" s="26" t="str">
        <f>'1'!G30</f>
        <v>ING. FLOR ILIANA CHONTAL PELAYO</v>
      </c>
      <c r="H32" s="26"/>
      <c r="I32" s="26"/>
      <c r="J32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Carlos Martinez G</cp:lastModifiedBy>
  <cp:revision/>
  <cp:lastPrinted>2022-10-19T14:36:47Z</cp:lastPrinted>
  <dcterms:created xsi:type="dcterms:W3CDTF">2021-11-22T14:45:25Z</dcterms:created>
  <dcterms:modified xsi:type="dcterms:W3CDTF">2025-06-14T05:17:15Z</dcterms:modified>
  <cp:category/>
  <cp:contentStatus/>
</cp:coreProperties>
</file>