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E2580554-1EE9-46D7-9848-2F856255FCA0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19" i="4" l="1"/>
  <c r="L20" i="4"/>
  <c r="L21" i="4"/>
  <c r="L22" i="4"/>
  <c r="L23" i="4"/>
  <c r="L24" i="4"/>
  <c r="L25" i="4"/>
  <c r="L26" i="4"/>
  <c r="L27" i="4"/>
  <c r="L28" i="4"/>
  <c r="I26" i="4"/>
  <c r="I27" i="4"/>
  <c r="I28" i="4"/>
  <c r="C28" i="4"/>
  <c r="D28" i="4"/>
  <c r="E28" i="4"/>
  <c r="A28" i="4"/>
  <c r="E27" i="4"/>
  <c r="D27" i="4"/>
  <c r="C27" i="4"/>
  <c r="A27" i="4"/>
  <c r="C26" i="4"/>
  <c r="D26" i="4"/>
  <c r="E26" i="4"/>
  <c r="A26" i="4"/>
  <c r="E25" i="4"/>
  <c r="D25" i="4"/>
  <c r="C25" i="4"/>
  <c r="A25" i="4"/>
  <c r="I24" i="4"/>
  <c r="C24" i="4"/>
  <c r="D24" i="4"/>
  <c r="E24" i="4"/>
  <c r="A24" i="4"/>
  <c r="E23" i="4"/>
  <c r="I23" i="4" s="1"/>
  <c r="D23" i="4"/>
  <c r="C23" i="4"/>
  <c r="A23" i="4"/>
  <c r="I19" i="4"/>
  <c r="I20" i="4"/>
  <c r="I21" i="4"/>
  <c r="I22" i="4"/>
  <c r="D19" i="4"/>
  <c r="E19" i="4"/>
  <c r="D20" i="4"/>
  <c r="E20" i="4"/>
  <c r="D21" i="4"/>
  <c r="E21" i="4"/>
  <c r="D22" i="4"/>
  <c r="E22" i="4"/>
  <c r="C19" i="4"/>
  <c r="C20" i="4"/>
  <c r="C21" i="4"/>
  <c r="C22" i="4"/>
  <c r="A19" i="4"/>
  <c r="A20" i="4"/>
  <c r="A21" i="4"/>
  <c r="A22" i="4"/>
  <c r="E18" i="4"/>
  <c r="L18" i="4" s="1"/>
  <c r="D18" i="4"/>
  <c r="C18" i="4"/>
  <c r="A18" i="4"/>
  <c r="I15" i="4"/>
  <c r="L15" i="4"/>
  <c r="I16" i="4"/>
  <c r="L16" i="4"/>
  <c r="I17" i="4"/>
  <c r="L17" i="4"/>
  <c r="E15" i="4"/>
  <c r="E16" i="4"/>
  <c r="E17" i="4"/>
  <c r="D15" i="4"/>
  <c r="D16" i="4"/>
  <c r="D17" i="4"/>
  <c r="C15" i="4"/>
  <c r="C16" i="4"/>
  <c r="C17" i="4"/>
  <c r="A15" i="4"/>
  <c r="A16" i="4"/>
  <c r="A17" i="4"/>
  <c r="E14" i="4"/>
  <c r="D14" i="4"/>
  <c r="C14" i="4"/>
  <c r="A14" i="4"/>
  <c r="I19" i="2"/>
  <c r="L19" i="2"/>
  <c r="A19" i="2"/>
  <c r="C19" i="2"/>
  <c r="D19" i="2"/>
  <c r="E19" i="2"/>
  <c r="E18" i="2"/>
  <c r="D18" i="2"/>
  <c r="C18" i="2"/>
  <c r="A18" i="2"/>
  <c r="D17" i="2"/>
  <c r="E17" i="2"/>
  <c r="I17" i="2" s="1"/>
  <c r="C17" i="2"/>
  <c r="E16" i="2"/>
  <c r="D16" i="2"/>
  <c r="C16" i="2"/>
  <c r="A16" i="2"/>
  <c r="A17" i="2"/>
  <c r="L17" i="2"/>
  <c r="E15" i="3"/>
  <c r="I15" i="3" s="1"/>
  <c r="E16" i="3"/>
  <c r="E17" i="3"/>
  <c r="I17" i="3" s="1"/>
  <c r="E18" i="3"/>
  <c r="E14" i="3"/>
  <c r="C15" i="3"/>
  <c r="C16" i="3"/>
  <c r="C17" i="3"/>
  <c r="C18" i="3"/>
  <c r="C14" i="3"/>
  <c r="A18" i="3"/>
  <c r="A15" i="3"/>
  <c r="A16" i="3"/>
  <c r="A17" i="3"/>
  <c r="A14" i="3"/>
  <c r="G39" i="4"/>
  <c r="G29" i="3"/>
  <c r="G31" i="2"/>
  <c r="D17" i="3"/>
  <c r="D16" i="3"/>
  <c r="D15" i="3"/>
  <c r="D14" i="3"/>
  <c r="A15" i="2"/>
  <c r="C15" i="2"/>
  <c r="D15" i="2"/>
  <c r="E15" i="2"/>
  <c r="A20" i="2"/>
  <c r="C20" i="2"/>
  <c r="D20" i="2"/>
  <c r="E20" i="2"/>
  <c r="L18" i="1"/>
  <c r="I14" i="1"/>
  <c r="L14" i="1"/>
  <c r="I15" i="1"/>
  <c r="L15" i="1"/>
  <c r="I16" i="1"/>
  <c r="L16" i="1"/>
  <c r="I17" i="1"/>
  <c r="L17" i="1"/>
  <c r="I18" i="1"/>
  <c r="I18" i="4" l="1"/>
  <c r="I25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L18" i="5" l="1"/>
  <c r="I18" i="5"/>
  <c r="J18" i="5" s="1"/>
  <c r="H18" i="5"/>
  <c r="I20" i="2"/>
  <c r="L20" i="2"/>
  <c r="I18" i="2"/>
  <c r="L18" i="2"/>
  <c r="I15" i="2" l="1"/>
  <c r="L18" i="3"/>
  <c r="I18" i="3"/>
  <c r="L16" i="3"/>
  <c r="I16" i="3"/>
  <c r="L14" i="3"/>
  <c r="I14" i="3"/>
  <c r="N30" i="4"/>
  <c r="M30" i="4"/>
  <c r="K30" i="4"/>
  <c r="G30" i="4"/>
  <c r="F30" i="4"/>
  <c r="N20" i="3"/>
  <c r="M20" i="3"/>
  <c r="K20" i="3"/>
  <c r="G20" i="3"/>
  <c r="F20" i="3"/>
  <c r="E20" i="3"/>
  <c r="N22" i="2"/>
  <c r="M22" i="2"/>
  <c r="K22" i="2"/>
  <c r="G22" i="2"/>
  <c r="F22" i="2"/>
  <c r="N19" i="1"/>
  <c r="M19" i="1"/>
  <c r="K19" i="1"/>
  <c r="G19" i="1"/>
  <c r="F19" i="1"/>
  <c r="E19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39" i="4" s="1"/>
  <c r="L8" i="4"/>
  <c r="H8" i="4"/>
  <c r="E8" i="4"/>
  <c r="B10" i="3"/>
  <c r="B29" i="3" s="1"/>
  <c r="L8" i="3"/>
  <c r="H8" i="3"/>
  <c r="E8" i="3"/>
  <c r="E14" i="2"/>
  <c r="L14" i="2" s="1"/>
  <c r="D14" i="2"/>
  <c r="C14" i="2"/>
  <c r="A14" i="2"/>
  <c r="B10" i="2"/>
  <c r="B31" i="2" s="1"/>
  <c r="L8" i="2"/>
  <c r="H8" i="2"/>
  <c r="E8" i="2"/>
  <c r="B28" i="1"/>
  <c r="L14" i="4" l="1"/>
  <c r="L19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30" i="4"/>
  <c r="L30" i="4" s="1"/>
  <c r="I30" i="4"/>
  <c r="I14" i="2"/>
  <c r="E22" i="2"/>
  <c r="L22" i="2" s="1"/>
  <c r="L20" i="3"/>
  <c r="I20" i="3"/>
  <c r="I19" i="1"/>
  <c r="I20" i="5" l="1"/>
  <c r="J20" i="5" s="1"/>
  <c r="L20" i="5"/>
  <c r="I22" i="2"/>
</calcChain>
</file>

<file path=xl/sharedStrings.xml><?xml version="1.0" encoding="utf-8"?>
<sst xmlns="http://schemas.openxmlformats.org/spreadsheetml/2006/main" count="191" uniqueCount="48">
  <si>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</si>
  <si>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</si>
  <si>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</si>
  <si>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</si>
  <si>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</si>
  <si>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</si>
  <si>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</si>
  <si>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</si>
  <si>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</si>
  <si>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</si>
  <si>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</si>
  <si>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</si>
  <si>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</si>
  <si>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</si>
  <si>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</si>
  <si>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</si>
  <si>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</si>
  <si>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</si>
  <si>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</si>
  <si>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</si>
  <si>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</si>
  <si>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</si>
  <si>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</si>
  <si>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</si>
  <si>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</si>
  <si>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</si>
  <si>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</si>
  <si>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</si>
  <si>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</si>
  <si>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</si>
  <si>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</si>
  <si>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</si>
  <si>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</si>
  <si>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</si>
  <si>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</si>
  <si>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</si>
  <si>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</si>
  <si>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</si>
  <si>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</si>
  <si>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MÉTODOS NUMÉRICOS</t>
  </si>
  <si>
    <t>404A</t>
  </si>
  <si>
    <t>404B</t>
  </si>
  <si>
    <t>SISTEMAS PROGRAMABLES</t>
  </si>
  <si>
    <t>604A</t>
  </si>
  <si>
    <t>604B</t>
  </si>
  <si>
    <t>TALLER DE INVESTIGACIÓN II</t>
  </si>
  <si>
    <t>804AP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</si>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</sst>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1" fillId="0" borderId="16" xfId="0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22" xfId="0" applyNumberFormat="1" applyFont="1" applyBorder="1" applyAlignment="1">
      <alignment horizontal="center" vertical="center" wrapText="1"/>
    </xf>
    <xf numFmtId="0" fontId="0" fillId="0" borderId="22" xfId="0" applyBorder="1"/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="80" zoomScaleNormal="80" zoomScaleSheetLayoutView="50" workbookViewId="0">
      <selection activeCell="I8" sqref="I8:K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9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9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55" t="s">
        <v>3</v>
      </c>
      <c r="B6" s="35"/>
      <c r="C6" s="35"/>
      <c r="D6" s="35"/>
      <c r="E6" s="56" t="s">
        <v>4</v>
      </c>
      <c r="F6" s="41"/>
      <c r="G6" s="41"/>
      <c r="H6" s="41"/>
      <c r="I6" s="41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2" t="s">
        <v>35</v>
      </c>
      <c r="C8" s="41"/>
      <c r="D8" s="6" t="s">
        <v>6</v>
      </c>
      <c r="E8" s="7">
        <v>5</v>
      </c>
      <c r="F8" s="1"/>
      <c r="G8" s="4" t="s">
        <v>7</v>
      </c>
      <c r="H8" s="7">
        <v>3</v>
      </c>
      <c r="I8" s="53" t="s">
        <v>8</v>
      </c>
      <c r="J8" s="35"/>
      <c r="K8" s="35"/>
      <c r="L8" s="42" t="s">
        <v>47</v>
      </c>
      <c r="M8" s="41"/>
      <c r="N8" s="41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2" t="s">
        <v>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48" t="s">
        <v>13</v>
      </c>
      <c r="E12" s="48" t="s">
        <v>14</v>
      </c>
      <c r="F12" s="49" t="s">
        <v>15</v>
      </c>
      <c r="G12" s="50"/>
      <c r="H12" s="48" t="s">
        <v>16</v>
      </c>
      <c r="I12" s="48" t="s">
        <v>17</v>
      </c>
      <c r="J12" s="48" t="s">
        <v>18</v>
      </c>
      <c r="K12" s="48" t="s">
        <v>19</v>
      </c>
      <c r="L12" s="48" t="s">
        <v>20</v>
      </c>
      <c r="M12" s="48" t="s">
        <v>21</v>
      </c>
      <c r="N12" s="51" t="s">
        <v>22</v>
      </c>
    </row>
    <row r="13" spans="1:14" ht="12.75" customHeight="1" x14ac:dyDescent="0.35">
      <c r="A13" s="45"/>
      <c r="B13" s="47"/>
      <c r="C13" s="47"/>
      <c r="D13" s="47"/>
      <c r="E13" s="47"/>
      <c r="F13" s="9" t="s">
        <v>23</v>
      </c>
      <c r="G13" s="9" t="s">
        <v>24</v>
      </c>
      <c r="H13" s="47"/>
      <c r="I13" s="47"/>
      <c r="J13" s="47"/>
      <c r="K13" s="47"/>
      <c r="L13" s="47"/>
      <c r="M13" s="47"/>
      <c r="N13" s="52"/>
    </row>
    <row r="14" spans="1:14" ht="12.75" customHeight="1" x14ac:dyDescent="0.35">
      <c r="A14" s="10" t="s">
        <v>39</v>
      </c>
      <c r="B14" s="11">
        <v>1</v>
      </c>
      <c r="C14" s="11" t="s">
        <v>40</v>
      </c>
      <c r="D14" s="11" t="s">
        <v>36</v>
      </c>
      <c r="E14" s="11">
        <v>26</v>
      </c>
      <c r="F14" s="11">
        <v>19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69</v>
      </c>
      <c r="N14" s="13">
        <v>0.73</v>
      </c>
    </row>
    <row r="15" spans="1:14" ht="12.75" customHeight="1" x14ac:dyDescent="0.35">
      <c r="A15" s="10" t="s">
        <v>39</v>
      </c>
      <c r="B15" s="11">
        <v>1</v>
      </c>
      <c r="C15" s="11" t="s">
        <v>41</v>
      </c>
      <c r="D15" s="11" t="s">
        <v>36</v>
      </c>
      <c r="E15" s="11">
        <v>20</v>
      </c>
      <c r="F15" s="11">
        <v>14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65</v>
      </c>
      <c r="N15" s="13">
        <v>0.7</v>
      </c>
    </row>
    <row r="16" spans="1:14" ht="12.75" customHeight="1" x14ac:dyDescent="0.35">
      <c r="A16" s="10" t="s">
        <v>42</v>
      </c>
      <c r="B16" s="11">
        <v>1</v>
      </c>
      <c r="C16" s="11" t="s">
        <v>43</v>
      </c>
      <c r="D16" s="11" t="s">
        <v>36</v>
      </c>
      <c r="E16" s="11">
        <v>28</v>
      </c>
      <c r="F16" s="11">
        <v>27</v>
      </c>
      <c r="G16" s="11"/>
      <c r="H16" s="12"/>
      <c r="I16" s="11">
        <f t="shared" ref="I16:I18" si="1">(E16-SUM(F16:G16))-K16</f>
        <v>1</v>
      </c>
      <c r="J16" s="12"/>
      <c r="K16" s="11">
        <v>0</v>
      </c>
      <c r="L16" s="12">
        <f t="shared" si="0"/>
        <v>0</v>
      </c>
      <c r="M16" s="11">
        <v>95</v>
      </c>
      <c r="N16" s="13">
        <v>0.96</v>
      </c>
    </row>
    <row r="17" spans="1:14" ht="12.75" customHeight="1" x14ac:dyDescent="0.35">
      <c r="A17" s="10" t="s">
        <v>42</v>
      </c>
      <c r="B17" s="11">
        <v>1</v>
      </c>
      <c r="C17" s="11" t="s">
        <v>44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99</v>
      </c>
      <c r="N17" s="13">
        <v>1</v>
      </c>
    </row>
    <row r="18" spans="1:14" ht="12.75" customHeight="1" x14ac:dyDescent="0.35">
      <c r="A18" s="10" t="s">
        <v>45</v>
      </c>
      <c r="B18" s="11" t="s">
        <v>34</v>
      </c>
      <c r="C18" s="11" t="s">
        <v>46</v>
      </c>
      <c r="D18" s="11" t="s">
        <v>36</v>
      </c>
      <c r="E18" s="11">
        <v>12</v>
      </c>
      <c r="F18" s="11"/>
      <c r="G18" s="11"/>
      <c r="H18" s="12"/>
      <c r="I18" s="11">
        <f t="shared" si="1"/>
        <v>12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12.75" customHeight="1" x14ac:dyDescent="0.35">
      <c r="A19" s="14" t="s">
        <v>26</v>
      </c>
      <c r="B19" s="15" t="s">
        <v>25</v>
      </c>
      <c r="C19" s="15" t="s">
        <v>25</v>
      </c>
      <c r="D19" s="15" t="s">
        <v>25</v>
      </c>
      <c r="E19" s="15">
        <f>SUM(E14:E18)</f>
        <v>101</v>
      </c>
      <c r="F19" s="15">
        <f>SUM(F14:F18)</f>
        <v>75</v>
      </c>
      <c r="G19" s="15">
        <f>SUM(G14:G18)</f>
        <v>0</v>
      </c>
      <c r="H19" s="16"/>
      <c r="I19" s="15">
        <f>SUM(I14:I18)</f>
        <v>26</v>
      </c>
      <c r="J19" s="16"/>
      <c r="K19" s="15">
        <f>SUM(K14:K18)</f>
        <v>0</v>
      </c>
      <c r="L19" s="16">
        <f t="shared" ref="L19" si="3">K19/E19</f>
        <v>0</v>
      </c>
      <c r="M19" s="15">
        <f>AVERAGE(M14:M18)</f>
        <v>82</v>
      </c>
      <c r="N19" s="17">
        <f>AVERAGE(N14:N18)</f>
        <v>0.84749999999999992</v>
      </c>
    </row>
    <row r="20" spans="1:14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0" customHeight="1" x14ac:dyDescent="0.35">
      <c r="A21" s="37" t="s">
        <v>27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4" spans="1:14" ht="12.75" customHeight="1" x14ac:dyDescent="0.35">
      <c r="A24" s="1"/>
      <c r="B24" s="38" t="s">
        <v>28</v>
      </c>
      <c r="C24" s="35"/>
      <c r="D24" s="35"/>
      <c r="E24" s="1"/>
      <c r="F24" s="1"/>
      <c r="G24" s="39" t="s">
        <v>29</v>
      </c>
      <c r="H24" s="35"/>
      <c r="I24" s="35"/>
      <c r="J24" s="35"/>
    </row>
    <row r="25" spans="1:14" ht="62.25" customHeight="1" x14ac:dyDescent="0.35">
      <c r="A25" s="1"/>
      <c r="B25" s="40"/>
      <c r="C25" s="41"/>
      <c r="D25" s="41"/>
      <c r="E25" s="1"/>
      <c r="F25" s="1"/>
      <c r="G25" s="42"/>
      <c r="H25" s="41"/>
      <c r="I25" s="41"/>
      <c r="J25" s="41"/>
    </row>
    <row r="26" spans="1:14" ht="12.75" hidden="1" customHeight="1" x14ac:dyDescent="0.35">
      <c r="A26" s="43" t="s">
        <v>30</v>
      </c>
      <c r="B26" s="35"/>
      <c r="C26" s="8"/>
      <c r="D26" s="1"/>
      <c r="E26" s="43"/>
      <c r="F26" s="35"/>
      <c r="G26" s="35"/>
      <c r="H26" s="35"/>
      <c r="I26" s="1"/>
      <c r="J26" s="1"/>
    </row>
    <row r="27" spans="1:14" ht="12.75" hidden="1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45" customHeight="1" x14ac:dyDescent="0.35">
      <c r="A28" s="1"/>
      <c r="B28" s="34" t="str">
        <f>B10</f>
        <v>ANA FRANCISCA LULE RANGEL</v>
      </c>
      <c r="C28" s="35"/>
      <c r="D28" s="35"/>
      <c r="E28" s="19"/>
      <c r="F28" s="19"/>
      <c r="G28" s="36" t="s">
        <v>38</v>
      </c>
      <c r="H28" s="35"/>
      <c r="I28" s="35"/>
      <c r="J28" s="35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8:D28"/>
    <mergeCell ref="G28:J28"/>
    <mergeCell ref="A21:N21"/>
    <mergeCell ref="B24:D24"/>
    <mergeCell ref="G24:J24"/>
    <mergeCell ref="B25:D25"/>
    <mergeCell ref="G25:J25"/>
    <mergeCell ref="A26:B26"/>
    <mergeCell ref="E26:H2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4" workbookViewId="0">
      <selection activeCell="C17" sqref="C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9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9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55" t="s">
        <v>3</v>
      </c>
      <c r="B6" s="35"/>
      <c r="C6" s="35"/>
      <c r="D6" s="35"/>
      <c r="E6" s="56" t="s">
        <v>4</v>
      </c>
      <c r="F6" s="41"/>
      <c r="G6" s="41"/>
      <c r="H6" s="41"/>
      <c r="I6" s="41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2">
        <v>2</v>
      </c>
      <c r="C8" s="41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53" t="s">
        <v>8</v>
      </c>
      <c r="J8" s="35"/>
      <c r="K8" s="35"/>
      <c r="L8" s="42" t="str">
        <f>'1'!L8</f>
        <v>FEBRERO - JUNIO 2025</v>
      </c>
      <c r="M8" s="41"/>
      <c r="N8" s="41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2" t="str">
        <f>'1'!B10</f>
        <v>ANA FRANCISCA LULE RANGEL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48" t="s">
        <v>13</v>
      </c>
      <c r="E12" s="48" t="s">
        <v>14</v>
      </c>
      <c r="F12" s="49" t="s">
        <v>15</v>
      </c>
      <c r="G12" s="50"/>
      <c r="H12" s="48" t="s">
        <v>16</v>
      </c>
      <c r="I12" s="48" t="s">
        <v>17</v>
      </c>
      <c r="J12" s="48" t="s">
        <v>18</v>
      </c>
      <c r="K12" s="48" t="s">
        <v>19</v>
      </c>
      <c r="L12" s="48" t="s">
        <v>20</v>
      </c>
      <c r="M12" s="48" t="s">
        <v>21</v>
      </c>
      <c r="N12" s="51" t="s">
        <v>22</v>
      </c>
    </row>
    <row r="13" spans="1:14" ht="12.75" customHeight="1" x14ac:dyDescent="0.35">
      <c r="A13" s="45"/>
      <c r="B13" s="47"/>
      <c r="C13" s="47"/>
      <c r="D13" s="47"/>
      <c r="E13" s="47"/>
      <c r="F13" s="9" t="s">
        <v>23</v>
      </c>
      <c r="G13" s="9" t="s">
        <v>24</v>
      </c>
      <c r="H13" s="47"/>
      <c r="I13" s="47"/>
      <c r="J13" s="47"/>
      <c r="K13" s="47"/>
      <c r="L13" s="47"/>
      <c r="M13" s="47"/>
      <c r="N13" s="52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'1'!A$16</f>
        <v>SISTEMAS PROGRAMABLES</v>
      </c>
      <c r="B16" s="11">
        <v>2</v>
      </c>
      <c r="C16" s="11" t="str">
        <f>'1'!C$16</f>
        <v>604A</v>
      </c>
      <c r="D16" s="11" t="str">
        <f>'1'!D$16</f>
        <v>ISIC</v>
      </c>
      <c r="E16" s="11">
        <f>'1'!E$16</f>
        <v>28</v>
      </c>
      <c r="F16" s="11">
        <v>26</v>
      </c>
      <c r="G16" s="11"/>
      <c r="H16" s="12"/>
      <c r="I16" s="11">
        <f t="shared" ref="I16:I20" si="2">(E16-SUM(F16:G16))-K16</f>
        <v>2</v>
      </c>
      <c r="J16" s="12"/>
      <c r="K16" s="11">
        <v>0</v>
      </c>
      <c r="L16" s="12">
        <f t="shared" ref="L16:L20" si="3">K16/E16</f>
        <v>0</v>
      </c>
      <c r="M16" s="11">
        <v>91</v>
      </c>
      <c r="N16" s="13">
        <v>0.93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'1'!C$16</f>
        <v>604A</v>
      </c>
      <c r="D17" s="11" t="str">
        <f>'1'!D$16</f>
        <v>ISIC</v>
      </c>
      <c r="E17" s="11">
        <f>'1'!E$16</f>
        <v>28</v>
      </c>
      <c r="F17" s="11">
        <v>27</v>
      </c>
      <c r="G17" s="11"/>
      <c r="H17" s="12"/>
      <c r="I17" s="11">
        <f t="shared" ref="I17" si="4">(E17-SUM(F17:G17))-K17</f>
        <v>1</v>
      </c>
      <c r="J17" s="12"/>
      <c r="K17" s="11">
        <v>0</v>
      </c>
      <c r="L17" s="12">
        <f t="shared" ref="L17" si="5">K17/E17</f>
        <v>0</v>
      </c>
      <c r="M17" s="11">
        <v>87</v>
      </c>
      <c r="N17" s="13">
        <v>0.75</v>
      </c>
    </row>
    <row r="18" spans="1:14" ht="12.75" customHeight="1" x14ac:dyDescent="0.35">
      <c r="A18" s="11" t="str">
        <f>'1'!A$17</f>
        <v>SISTEMAS PROGRAMABLES</v>
      </c>
      <c r="B18" s="11">
        <v>2</v>
      </c>
      <c r="C18" s="11" t="str">
        <f>'1'!C$17</f>
        <v>604B</v>
      </c>
      <c r="D18" s="11" t="str">
        <f>'1'!D$17</f>
        <v>ISIC</v>
      </c>
      <c r="E18" s="11">
        <f>'1'!E$17</f>
        <v>15</v>
      </c>
      <c r="F18" s="11">
        <v>15</v>
      </c>
      <c r="G18" s="11"/>
      <c r="H18" s="12"/>
      <c r="I18" s="11">
        <f t="shared" si="2"/>
        <v>0</v>
      </c>
      <c r="J18" s="12"/>
      <c r="K18" s="11">
        <v>0</v>
      </c>
      <c r="L18" s="12">
        <f t="shared" si="3"/>
        <v>0</v>
      </c>
      <c r="M18" s="11">
        <v>93</v>
      </c>
      <c r="N18" s="13">
        <v>0.6</v>
      </c>
    </row>
    <row r="19" spans="1:14" ht="12.75" customHeight="1" x14ac:dyDescent="0.35">
      <c r="A19" s="11" t="str">
        <f>'1'!A$17</f>
        <v>SISTEMAS PROGRAMABLES</v>
      </c>
      <c r="B19" s="11">
        <v>3</v>
      </c>
      <c r="C19" s="11" t="str">
        <f>'1'!C$17</f>
        <v>604B</v>
      </c>
      <c r="D19" s="11" t="str">
        <f>'1'!D$17</f>
        <v>ISIC</v>
      </c>
      <c r="E19" s="11">
        <f>'1'!E$17</f>
        <v>15</v>
      </c>
      <c r="F19" s="11">
        <v>15</v>
      </c>
      <c r="G19" s="11"/>
      <c r="H19" s="12"/>
      <c r="I19" s="11">
        <f t="shared" ref="I19" si="6">(E19-SUM(F19:G19))-K19</f>
        <v>0</v>
      </c>
      <c r="J19" s="12"/>
      <c r="K19" s="11">
        <v>0</v>
      </c>
      <c r="L19" s="12">
        <f t="shared" ref="L19" si="7">K19/E19</f>
        <v>0</v>
      </c>
      <c r="M19" s="11">
        <v>90</v>
      </c>
      <c r="N19" s="13">
        <v>0.4</v>
      </c>
    </row>
    <row r="20" spans="1:14" ht="12.75" customHeight="1" x14ac:dyDescent="0.35">
      <c r="A20" s="11" t="str">
        <f>'1'!A18</f>
        <v>TALLER DE INVESTIGACIÓN II</v>
      </c>
      <c r="B20" s="11">
        <v>1</v>
      </c>
      <c r="C20" s="11" t="str">
        <f>'1'!C18</f>
        <v>804AP</v>
      </c>
      <c r="D20" s="11" t="str">
        <f>'1'!D18</f>
        <v>ISIC</v>
      </c>
      <c r="E20" s="11">
        <f>'1'!E18</f>
        <v>12</v>
      </c>
      <c r="F20" s="11">
        <v>12</v>
      </c>
      <c r="G20" s="11"/>
      <c r="H20" s="12"/>
      <c r="I20" s="11">
        <f t="shared" si="2"/>
        <v>0</v>
      </c>
      <c r="J20" s="12"/>
      <c r="K20" s="11">
        <v>0</v>
      </c>
      <c r="L20" s="12">
        <f t="shared" si="3"/>
        <v>0</v>
      </c>
      <c r="M20" s="11">
        <v>97</v>
      </c>
      <c r="N20" s="13">
        <v>0.5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 t="s">
        <v>26</v>
      </c>
      <c r="B22" s="15" t="s">
        <v>25</v>
      </c>
      <c r="C22" s="15" t="s">
        <v>25</v>
      </c>
      <c r="D22" s="15" t="s">
        <v>25</v>
      </c>
      <c r="E22" s="15">
        <f>SUM(E14:E21)</f>
        <v>144</v>
      </c>
      <c r="F22" s="15">
        <f>SUM(F14:F21)</f>
        <v>95</v>
      </c>
      <c r="G22" s="15">
        <f>SUM(G14:G21)</f>
        <v>0</v>
      </c>
      <c r="H22" s="16"/>
      <c r="I22" s="15">
        <f>SUM(I14:I21)</f>
        <v>49</v>
      </c>
      <c r="J22" s="16"/>
      <c r="K22" s="15">
        <f>SUM(K14:K21)</f>
        <v>0</v>
      </c>
      <c r="L22" s="16">
        <f t="shared" ref="L22" si="8">K22/E22</f>
        <v>0</v>
      </c>
      <c r="M22" s="20">
        <f>AVERAGE(M14:M21)</f>
        <v>91.6</v>
      </c>
      <c r="N22" s="17">
        <f>AVERAGE(N14:N21)</f>
        <v>0.63600000000000001</v>
      </c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0" customHeight="1" x14ac:dyDescent="0.35">
      <c r="A24" s="37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7" spans="1:14" ht="12.75" customHeight="1" x14ac:dyDescent="0.35">
      <c r="A27" s="1"/>
      <c r="B27" s="38" t="s">
        <v>28</v>
      </c>
      <c r="C27" s="35"/>
      <c r="D27" s="35"/>
      <c r="E27" s="1"/>
      <c r="F27" s="1"/>
      <c r="G27" s="39" t="s">
        <v>29</v>
      </c>
      <c r="H27" s="35"/>
      <c r="I27" s="35"/>
      <c r="J27" s="35"/>
    </row>
    <row r="28" spans="1:14" ht="62.25" customHeight="1" x14ac:dyDescent="0.35">
      <c r="A28" s="1"/>
      <c r="B28" s="40"/>
      <c r="C28" s="41"/>
      <c r="D28" s="41"/>
      <c r="E28" s="1"/>
      <c r="F28" s="1"/>
      <c r="G28" s="42"/>
      <c r="H28" s="41"/>
      <c r="I28" s="41"/>
      <c r="J28" s="41"/>
    </row>
    <row r="29" spans="1:14" ht="12.75" hidden="1" customHeight="1" x14ac:dyDescent="0.35">
      <c r="A29" s="43" t="s">
        <v>30</v>
      </c>
      <c r="B29" s="35"/>
      <c r="C29" s="8"/>
      <c r="D29" s="1"/>
      <c r="E29" s="43"/>
      <c r="F29" s="35"/>
      <c r="G29" s="35"/>
      <c r="H29" s="35"/>
      <c r="I29" s="1"/>
      <c r="J29" s="1"/>
    </row>
    <row r="30" spans="1:14" ht="12.75" hidden="1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ht="45" customHeight="1" x14ac:dyDescent="0.35">
      <c r="A31" s="1"/>
      <c r="B31" s="34" t="str">
        <f>B10</f>
        <v>ANA FRANCISCA LULE RANGEL</v>
      </c>
      <c r="C31" s="35"/>
      <c r="D31" s="35"/>
      <c r="E31" s="19"/>
      <c r="F31" s="19"/>
      <c r="G31" s="36" t="str">
        <f>'1'!$G$28</f>
        <v>DIEGO DE JESÚS VELÁZQUEZ LUCHO</v>
      </c>
      <c r="H31" s="35"/>
      <c r="I31" s="35"/>
      <c r="J31" s="35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1:D31"/>
    <mergeCell ref="G31:J31"/>
    <mergeCell ref="A24:N24"/>
    <mergeCell ref="B27:D27"/>
    <mergeCell ref="G27:J27"/>
    <mergeCell ref="B28:D28"/>
    <mergeCell ref="G28:J28"/>
    <mergeCell ref="A29:B29"/>
    <mergeCell ref="E29:H29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topLeftCell="A5" workbookViewId="0">
      <selection activeCell="O14" sqref="O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9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9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55" t="s">
        <v>3</v>
      </c>
      <c r="B6" s="35"/>
      <c r="C6" s="35"/>
      <c r="D6" s="35"/>
      <c r="E6" s="56" t="s">
        <v>32</v>
      </c>
      <c r="F6" s="41"/>
      <c r="G6" s="41"/>
      <c r="H6" s="41"/>
      <c r="I6" s="41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2">
        <v>3</v>
      </c>
      <c r="C8" s="41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53" t="s">
        <v>8</v>
      </c>
      <c r="J8" s="35"/>
      <c r="K8" s="35"/>
      <c r="L8" s="42" t="str">
        <f>'1'!L8</f>
        <v>FEBRERO - JUNIO 2025</v>
      </c>
      <c r="M8" s="41"/>
      <c r="N8" s="41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2" t="str">
        <f>'1'!B10</f>
        <v>ANA FRANCISCA LULE RANGEL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48" t="s">
        <v>13</v>
      </c>
      <c r="E12" s="48" t="s">
        <v>14</v>
      </c>
      <c r="F12" s="49" t="s">
        <v>15</v>
      </c>
      <c r="G12" s="50"/>
      <c r="H12" s="48" t="s">
        <v>16</v>
      </c>
      <c r="I12" s="48" t="s">
        <v>17</v>
      </c>
      <c r="J12" s="48" t="s">
        <v>18</v>
      </c>
      <c r="K12" s="48" t="s">
        <v>19</v>
      </c>
      <c r="L12" s="48" t="s">
        <v>20</v>
      </c>
      <c r="M12" s="48" t="s">
        <v>21</v>
      </c>
      <c r="N12" s="51" t="s">
        <v>22</v>
      </c>
    </row>
    <row r="13" spans="1:14" ht="12.75" customHeight="1" x14ac:dyDescent="0.35">
      <c r="A13" s="45"/>
      <c r="B13" s="47"/>
      <c r="C13" s="47"/>
      <c r="D13" s="47"/>
      <c r="E13" s="47"/>
      <c r="F13" s="9" t="s">
        <v>23</v>
      </c>
      <c r="G13" s="9" t="s">
        <v>24</v>
      </c>
      <c r="H13" s="47"/>
      <c r="I13" s="47"/>
      <c r="J13" s="47"/>
      <c r="K13" s="47"/>
      <c r="L13" s="47"/>
      <c r="M13" s="47"/>
      <c r="N13" s="52"/>
    </row>
    <row r="14" spans="1:14" ht="12.75" customHeight="1" x14ac:dyDescent="0.35">
      <c r="A14" s="11" t="str">
        <f>'1'!A14</f>
        <v>MÉTODOS NUMÉRICOS</v>
      </c>
      <c r="B14" s="11">
        <v>2</v>
      </c>
      <c r="C14" s="11" t="str">
        <f>'1'!C14</f>
        <v>404A</v>
      </c>
      <c r="D14" s="11" t="str">
        <f>'1'!D$14</f>
        <v>ISIC</v>
      </c>
      <c r="E14" s="11">
        <f>'1'!E14</f>
        <v>26</v>
      </c>
      <c r="F14" s="11">
        <v>18</v>
      </c>
      <c r="G14" s="11"/>
      <c r="H14" s="12"/>
      <c r="I14" s="11">
        <f>(E14-SUM(F14:G14))-K14</f>
        <v>8</v>
      </c>
      <c r="J14" s="12"/>
      <c r="K14" s="11">
        <v>0</v>
      </c>
      <c r="L14" s="12">
        <f t="shared" ref="L14:L18" si="0">K14/E14</f>
        <v>0</v>
      </c>
      <c r="M14" s="11">
        <v>64</v>
      </c>
      <c r="N14" s="13">
        <v>0.69</v>
      </c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'1'!D$14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>
        <v>4</v>
      </c>
      <c r="C16" s="11" t="str">
        <f>'1'!C16</f>
        <v>604A</v>
      </c>
      <c r="D16" s="11" t="str">
        <f>'1'!D$15</f>
        <v>ISIC</v>
      </c>
      <c r="E16" s="11">
        <f>'1'!E16</f>
        <v>28</v>
      </c>
      <c r="F16" s="11">
        <v>24</v>
      </c>
      <c r="G16" s="11"/>
      <c r="H16" s="12"/>
      <c r="I16" s="11">
        <f>(E16-SUM(F16:G16))-K16</f>
        <v>4</v>
      </c>
      <c r="J16" s="12"/>
      <c r="K16" s="11">
        <v>0</v>
      </c>
      <c r="L16" s="12">
        <f t="shared" si="0"/>
        <v>0</v>
      </c>
      <c r="M16" s="11">
        <v>79</v>
      </c>
      <c r="N16" s="13">
        <v>0.82</v>
      </c>
    </row>
    <row r="17" spans="1:14" ht="12.75" customHeight="1" x14ac:dyDescent="0.35">
      <c r="A17" s="11" t="str">
        <f>'1'!A17</f>
        <v>SISTEMAS PROGRAMABLES</v>
      </c>
      <c r="B17" s="11">
        <v>4</v>
      </c>
      <c r="C17" s="11" t="str">
        <f>'1'!C17</f>
        <v>604B</v>
      </c>
      <c r="D17" s="11" t="str">
        <f>'1'!D$15</f>
        <v>ISIC</v>
      </c>
      <c r="E17" s="11">
        <f>'1'!E17</f>
        <v>15</v>
      </c>
      <c r="F17" s="11">
        <v>10</v>
      </c>
      <c r="G17" s="11"/>
      <c r="H17" s="12"/>
      <c r="I17" s="11">
        <f>(E17-SUM(F17:G17))-K17</f>
        <v>5</v>
      </c>
      <c r="J17" s="12"/>
      <c r="K17" s="11">
        <v>0</v>
      </c>
      <c r="L17" s="12">
        <f t="shared" ref="L17" si="2">K17/E17</f>
        <v>0</v>
      </c>
      <c r="M17" s="11">
        <v>63</v>
      </c>
      <c r="N17" s="13">
        <v>0.67</v>
      </c>
    </row>
    <row r="18" spans="1:14" ht="12.75" customHeight="1" x14ac:dyDescent="0.35">
      <c r="A18" s="11" t="str">
        <f>'1'!A18</f>
        <v>TALLER DE INVESTIGACIÓN II</v>
      </c>
      <c r="B18" s="11" t="s">
        <v>34</v>
      </c>
      <c r="C18" s="11" t="str">
        <f>'1'!C18</f>
        <v>804AP</v>
      </c>
      <c r="D18" s="11" t="str">
        <f>'1'!D16</f>
        <v>ISIC</v>
      </c>
      <c r="E18" s="11">
        <f>'1'!E18</f>
        <v>12</v>
      </c>
      <c r="F18" s="11"/>
      <c r="G18" s="11"/>
      <c r="H18" s="12"/>
      <c r="I18" s="11">
        <f t="shared" ref="I18" si="3">(E18-SUM(F18:G18))-K18</f>
        <v>12</v>
      </c>
      <c r="J18" s="12"/>
      <c r="K18" s="11">
        <v>0</v>
      </c>
      <c r="L18" s="12">
        <f t="shared" si="0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52</v>
      </c>
      <c r="G20" s="15">
        <f>SUM(G14:G19)</f>
        <v>0</v>
      </c>
      <c r="H20" s="16"/>
      <c r="I20" s="15">
        <f>SUM(I14:I19)</f>
        <v>49</v>
      </c>
      <c r="J20" s="16"/>
      <c r="K20" s="15">
        <f>SUM(K14:K19)</f>
        <v>0</v>
      </c>
      <c r="L20" s="16">
        <f t="shared" ref="L20" si="4">K20/E20</f>
        <v>0</v>
      </c>
      <c r="M20" s="15">
        <f>AVERAGE(M14:M19)</f>
        <v>68.666666666666671</v>
      </c>
      <c r="N20" s="17">
        <f>AVERAGE(N14:N19)</f>
        <v>0.72666666666666657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37" t="s">
        <v>27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5" spans="1:14" ht="12.75" customHeight="1" x14ac:dyDescent="0.35">
      <c r="A25" s="1"/>
      <c r="B25" s="38" t="s">
        <v>28</v>
      </c>
      <c r="C25" s="35"/>
      <c r="D25" s="35"/>
      <c r="E25" s="1"/>
      <c r="F25" s="1"/>
      <c r="G25" s="39" t="s">
        <v>29</v>
      </c>
      <c r="H25" s="35"/>
      <c r="I25" s="35"/>
      <c r="J25" s="35"/>
    </row>
    <row r="26" spans="1:14" ht="62.25" customHeight="1" x14ac:dyDescent="0.35">
      <c r="A26" s="1"/>
      <c r="B26" s="40"/>
      <c r="C26" s="41"/>
      <c r="D26" s="41"/>
      <c r="E26" s="1"/>
      <c r="F26" s="1"/>
      <c r="G26" s="42"/>
      <c r="H26" s="41"/>
      <c r="I26" s="41"/>
      <c r="J26" s="41"/>
    </row>
    <row r="27" spans="1:14" ht="12.75" hidden="1" customHeight="1" x14ac:dyDescent="0.35">
      <c r="A27" s="43" t="s">
        <v>30</v>
      </c>
      <c r="B27" s="35"/>
      <c r="C27" s="8"/>
      <c r="D27" s="1"/>
      <c r="E27" s="43"/>
      <c r="F27" s="35"/>
      <c r="G27" s="35"/>
      <c r="H27" s="35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34" t="str">
        <f>B10</f>
        <v>ANA FRANCISCA LULE RANGEL</v>
      </c>
      <c r="C29" s="35"/>
      <c r="D29" s="35"/>
      <c r="E29" s="19"/>
      <c r="F29" s="19"/>
      <c r="G29" s="36" t="str">
        <f>'1'!$G$28</f>
        <v>DIEGO DE JESÚS VELÁZQUEZ LUCHO</v>
      </c>
      <c r="H29" s="35"/>
      <c r="I29" s="35"/>
      <c r="J29" s="35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abSelected="1" topLeftCell="A11" zoomScale="90" zoomScaleNormal="90" workbookViewId="0">
      <selection activeCell="P24" sqref="P2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9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9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55" t="s">
        <v>3</v>
      </c>
      <c r="B6" s="35"/>
      <c r="C6" s="35"/>
      <c r="D6" s="35"/>
      <c r="E6" s="56" t="s">
        <v>32</v>
      </c>
      <c r="F6" s="41"/>
      <c r="G6" s="41"/>
      <c r="H6" s="41"/>
      <c r="I6" s="41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2">
        <v>4</v>
      </c>
      <c r="C8" s="41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53" t="s">
        <v>8</v>
      </c>
      <c r="J8" s="35"/>
      <c r="K8" s="35"/>
      <c r="L8" s="42" t="str">
        <f>'1'!L8</f>
        <v>FEBRERO - JUNIO 2025</v>
      </c>
      <c r="M8" s="41"/>
      <c r="N8" s="41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2" t="str">
        <f>'1'!B10</f>
        <v>ANA FRANCISCA LULE RANGEL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48" t="s">
        <v>13</v>
      </c>
      <c r="E12" s="48" t="s">
        <v>14</v>
      </c>
      <c r="F12" s="49" t="s">
        <v>15</v>
      </c>
      <c r="G12" s="50"/>
      <c r="H12" s="48" t="s">
        <v>16</v>
      </c>
      <c r="I12" s="48" t="s">
        <v>17</v>
      </c>
      <c r="J12" s="48" t="s">
        <v>18</v>
      </c>
      <c r="K12" s="48" t="s">
        <v>19</v>
      </c>
      <c r="L12" s="48" t="s">
        <v>20</v>
      </c>
      <c r="M12" s="48" t="s">
        <v>21</v>
      </c>
      <c r="N12" s="51" t="s">
        <v>22</v>
      </c>
    </row>
    <row r="13" spans="1:14" ht="12.5" customHeight="1" x14ac:dyDescent="0.35">
      <c r="A13" s="45"/>
      <c r="B13" s="47"/>
      <c r="C13" s="47"/>
      <c r="D13" s="47"/>
      <c r="E13" s="47"/>
      <c r="F13" s="9" t="s">
        <v>23</v>
      </c>
      <c r="G13" s="9" t="s">
        <v>24</v>
      </c>
      <c r="H13" s="47"/>
      <c r="I13" s="47"/>
      <c r="J13" s="47"/>
      <c r="K13" s="47"/>
      <c r="L13" s="47"/>
      <c r="M13" s="47"/>
      <c r="N13" s="52"/>
    </row>
    <row r="14" spans="1:14" ht="12.75" customHeight="1" x14ac:dyDescent="0.35">
      <c r="A14" s="11" t="str">
        <f>'1'!A$14</f>
        <v>MÉTODOS NUMÉRICOS</v>
      </c>
      <c r="B14" s="11">
        <v>3</v>
      </c>
      <c r="C14" s="11" t="str">
        <f>'1'!C$14</f>
        <v>404A</v>
      </c>
      <c r="D14" s="11" t="str">
        <f>'1'!D$14</f>
        <v>ISIC</v>
      </c>
      <c r="E14" s="11">
        <f>'1'!E$14</f>
        <v>26</v>
      </c>
      <c r="F14" s="11">
        <v>16</v>
      </c>
      <c r="G14" s="11"/>
      <c r="H14" s="12"/>
      <c r="I14" s="11">
        <f>(E14-SUM(F14:G14))-K14</f>
        <v>10</v>
      </c>
      <c r="J14" s="12"/>
      <c r="K14" s="11">
        <v>0</v>
      </c>
      <c r="L14" s="12">
        <f t="shared" ref="L14" si="0">K14/E14</f>
        <v>0</v>
      </c>
      <c r="M14" s="11">
        <v>59</v>
      </c>
      <c r="N14" s="13">
        <v>0.62</v>
      </c>
    </row>
    <row r="15" spans="1:14" ht="12.75" customHeight="1" x14ac:dyDescent="0.35">
      <c r="A15" s="11" t="str">
        <f>'1'!A$14</f>
        <v>MÉTODOS NUMÉRICOS</v>
      </c>
      <c r="B15" s="11">
        <v>4</v>
      </c>
      <c r="C15" s="11" t="str">
        <f>'1'!C$14</f>
        <v>404A</v>
      </c>
      <c r="D15" s="11" t="str">
        <f>'1'!D$14</f>
        <v>ISIC</v>
      </c>
      <c r="E15" s="11">
        <f>'1'!E$14</f>
        <v>26</v>
      </c>
      <c r="F15" s="11">
        <v>15</v>
      </c>
      <c r="G15" s="11"/>
      <c r="H15" s="12"/>
      <c r="I15" s="11">
        <f t="shared" ref="I15:I17" si="1">(E15-SUM(F15:G15))-K15</f>
        <v>11</v>
      </c>
      <c r="J15" s="12"/>
      <c r="K15" s="11">
        <v>0</v>
      </c>
      <c r="L15" s="12">
        <f t="shared" ref="L15:L17" si="2">K15/E15</f>
        <v>0</v>
      </c>
      <c r="M15" s="11">
        <v>55</v>
      </c>
      <c r="N15" s="13">
        <v>0.57999999999999996</v>
      </c>
    </row>
    <row r="16" spans="1:14" ht="12.75" customHeight="1" x14ac:dyDescent="0.35">
      <c r="A16" s="11" t="str">
        <f>'1'!A$14</f>
        <v>MÉTODOS NUMÉRICOS</v>
      </c>
      <c r="B16" s="11">
        <v>5</v>
      </c>
      <c r="C16" s="11" t="str">
        <f>'1'!C$14</f>
        <v>404A</v>
      </c>
      <c r="D16" s="11" t="str">
        <f>'1'!D$14</f>
        <v>ISIC</v>
      </c>
      <c r="E16" s="11">
        <f>'1'!E$14</f>
        <v>26</v>
      </c>
      <c r="F16" s="11">
        <v>14</v>
      </c>
      <c r="G16" s="11"/>
      <c r="H16" s="12"/>
      <c r="I16" s="11">
        <f t="shared" si="1"/>
        <v>12</v>
      </c>
      <c r="J16" s="12"/>
      <c r="K16" s="11">
        <v>0</v>
      </c>
      <c r="L16" s="12">
        <f t="shared" si="2"/>
        <v>0</v>
      </c>
      <c r="M16" s="11">
        <v>52</v>
      </c>
      <c r="N16" s="13">
        <v>0.54</v>
      </c>
    </row>
    <row r="17" spans="1:14" ht="12.75" customHeight="1" x14ac:dyDescent="0.35">
      <c r="A17" s="11" t="str">
        <f>'1'!A$14</f>
        <v>MÉTODOS NUMÉRICOS</v>
      </c>
      <c r="B17" s="11">
        <v>6</v>
      </c>
      <c r="C17" s="11" t="str">
        <f>'1'!C$14</f>
        <v>404A</v>
      </c>
      <c r="D17" s="11" t="str">
        <f>'1'!D$14</f>
        <v>ISIC</v>
      </c>
      <c r="E17" s="11">
        <f>'1'!E$14</f>
        <v>26</v>
      </c>
      <c r="F17" s="11">
        <v>15</v>
      </c>
      <c r="G17" s="11"/>
      <c r="H17" s="12"/>
      <c r="I17" s="11">
        <f t="shared" si="1"/>
        <v>11</v>
      </c>
      <c r="J17" s="12"/>
      <c r="K17" s="11">
        <v>0</v>
      </c>
      <c r="L17" s="12">
        <f t="shared" si="2"/>
        <v>0</v>
      </c>
      <c r="M17" s="11">
        <v>55</v>
      </c>
      <c r="N17" s="13">
        <v>0.57999999999999996</v>
      </c>
    </row>
    <row r="18" spans="1:14" ht="12.75" customHeight="1" x14ac:dyDescent="0.35">
      <c r="A18" s="11" t="str">
        <f>'1'!A$15</f>
        <v>MÉTODOS NUMÉRICOS</v>
      </c>
      <c r="B18" s="11">
        <v>2</v>
      </c>
      <c r="C18" s="11" t="str">
        <f>'1'!C$15</f>
        <v>404B</v>
      </c>
      <c r="D18" s="11" t="str">
        <f>'1'!D$15</f>
        <v>ISIC</v>
      </c>
      <c r="E18" s="11">
        <f>'1'!E$15</f>
        <v>20</v>
      </c>
      <c r="F18" s="11">
        <v>9</v>
      </c>
      <c r="G18" s="11"/>
      <c r="H18" s="12"/>
      <c r="I18" s="11">
        <f t="shared" ref="I18:I28" si="3">(E18-SUM(F18:G18))-K18</f>
        <v>11</v>
      </c>
      <c r="J18" s="12"/>
      <c r="K18" s="11">
        <v>0</v>
      </c>
      <c r="L18" s="12">
        <f t="shared" ref="L18:L28" si="4">K18/E18</f>
        <v>0</v>
      </c>
      <c r="M18" s="11">
        <v>40</v>
      </c>
      <c r="N18" s="13">
        <v>0.45</v>
      </c>
    </row>
    <row r="19" spans="1:14" ht="12.75" customHeight="1" x14ac:dyDescent="0.35">
      <c r="A19" s="11" t="str">
        <f>'1'!A$15</f>
        <v>MÉTODOS NUMÉRICOS</v>
      </c>
      <c r="B19" s="11">
        <v>3</v>
      </c>
      <c r="C19" s="11" t="str">
        <f>'1'!C$15</f>
        <v>404B</v>
      </c>
      <c r="D19" s="11" t="str">
        <f>'1'!D$15</f>
        <v>ISIC</v>
      </c>
      <c r="E19" s="11">
        <f>'1'!E$15</f>
        <v>20</v>
      </c>
      <c r="F19" s="11">
        <v>10</v>
      </c>
      <c r="G19" s="11"/>
      <c r="H19" s="12"/>
      <c r="I19" s="11">
        <f t="shared" si="3"/>
        <v>10</v>
      </c>
      <c r="J19" s="12"/>
      <c r="K19" s="11">
        <v>0</v>
      </c>
      <c r="L19" s="12">
        <f t="shared" si="4"/>
        <v>0</v>
      </c>
      <c r="M19" s="11">
        <v>45</v>
      </c>
      <c r="N19" s="13">
        <v>0.5</v>
      </c>
    </row>
    <row r="20" spans="1:14" ht="12.75" customHeight="1" x14ac:dyDescent="0.35">
      <c r="A20" s="11" t="str">
        <f>'1'!A$15</f>
        <v>MÉTODOS NUMÉRICOS</v>
      </c>
      <c r="B20" s="11">
        <v>4</v>
      </c>
      <c r="C20" s="11" t="str">
        <f>'1'!C$15</f>
        <v>404B</v>
      </c>
      <c r="D20" s="11" t="str">
        <f>'1'!D$15</f>
        <v>ISIC</v>
      </c>
      <c r="E20" s="11">
        <f>'1'!E$15</f>
        <v>20</v>
      </c>
      <c r="F20" s="11">
        <v>3</v>
      </c>
      <c r="G20" s="11"/>
      <c r="H20" s="12"/>
      <c r="I20" s="11">
        <f t="shared" si="3"/>
        <v>17</v>
      </c>
      <c r="J20" s="12"/>
      <c r="K20" s="11">
        <v>0</v>
      </c>
      <c r="L20" s="12">
        <f t="shared" si="4"/>
        <v>0</v>
      </c>
      <c r="M20" s="11">
        <v>14</v>
      </c>
      <c r="N20" s="13">
        <v>0.15</v>
      </c>
    </row>
    <row r="21" spans="1:14" ht="12.75" customHeight="1" x14ac:dyDescent="0.35">
      <c r="A21" s="11" t="str">
        <f>'1'!A$15</f>
        <v>MÉTODOS NUMÉRICOS</v>
      </c>
      <c r="B21" s="11">
        <v>5</v>
      </c>
      <c r="C21" s="11" t="str">
        <f>'1'!C$15</f>
        <v>404B</v>
      </c>
      <c r="D21" s="11" t="str">
        <f>'1'!D$15</f>
        <v>ISIC</v>
      </c>
      <c r="E21" s="11">
        <f>'1'!E$15</f>
        <v>20</v>
      </c>
      <c r="F21" s="11">
        <v>4</v>
      </c>
      <c r="G21" s="11"/>
      <c r="H21" s="12"/>
      <c r="I21" s="11">
        <f t="shared" si="3"/>
        <v>16</v>
      </c>
      <c r="J21" s="12"/>
      <c r="K21" s="11">
        <v>0</v>
      </c>
      <c r="L21" s="12">
        <f t="shared" si="4"/>
        <v>0</v>
      </c>
      <c r="M21" s="11">
        <v>18</v>
      </c>
      <c r="N21" s="13">
        <v>0.2</v>
      </c>
    </row>
    <row r="22" spans="1:14" ht="12.75" customHeight="1" x14ac:dyDescent="0.35">
      <c r="A22" s="11" t="str">
        <f>'1'!A$15</f>
        <v>MÉTODOS NUMÉRICOS</v>
      </c>
      <c r="B22" s="11">
        <v>6</v>
      </c>
      <c r="C22" s="11" t="str">
        <f>'1'!C$15</f>
        <v>404B</v>
      </c>
      <c r="D22" s="11" t="str">
        <f>'1'!D$15</f>
        <v>ISIC</v>
      </c>
      <c r="E22" s="11">
        <f>'1'!E$15</f>
        <v>20</v>
      </c>
      <c r="F22" s="11">
        <v>3</v>
      </c>
      <c r="G22" s="11"/>
      <c r="H22" s="12"/>
      <c r="I22" s="11">
        <f t="shared" si="3"/>
        <v>17</v>
      </c>
      <c r="J22" s="12"/>
      <c r="K22" s="11">
        <v>0</v>
      </c>
      <c r="L22" s="12">
        <f t="shared" si="4"/>
        <v>0</v>
      </c>
      <c r="M22" s="11">
        <v>13</v>
      </c>
      <c r="N22" s="13">
        <v>0.15</v>
      </c>
    </row>
    <row r="23" spans="1:14" ht="12.75" customHeight="1" x14ac:dyDescent="0.35">
      <c r="A23" s="11" t="str">
        <f>'1'!A$16</f>
        <v>SISTEMAS PROGRAMABLES</v>
      </c>
      <c r="B23" s="11">
        <v>5</v>
      </c>
      <c r="C23" s="11" t="str">
        <f>'1'!C$16</f>
        <v>604A</v>
      </c>
      <c r="D23" s="11" t="str">
        <f>'1'!D$16</f>
        <v>ISIC</v>
      </c>
      <c r="E23" s="11">
        <f>'1'!E$16</f>
        <v>28</v>
      </c>
      <c r="F23" s="11">
        <v>18</v>
      </c>
      <c r="G23" s="11"/>
      <c r="H23" s="12"/>
      <c r="I23" s="11">
        <f t="shared" si="3"/>
        <v>10</v>
      </c>
      <c r="J23" s="12"/>
      <c r="K23" s="11">
        <v>0</v>
      </c>
      <c r="L23" s="12">
        <f t="shared" si="4"/>
        <v>0</v>
      </c>
      <c r="M23" s="11">
        <v>59</v>
      </c>
      <c r="N23" s="13">
        <v>0.64</v>
      </c>
    </row>
    <row r="24" spans="1:14" ht="12.75" customHeight="1" x14ac:dyDescent="0.35">
      <c r="A24" s="11" t="str">
        <f>'1'!A$16</f>
        <v>SISTEMAS PROGRAMABLES</v>
      </c>
      <c r="B24" s="11">
        <v>6</v>
      </c>
      <c r="C24" s="11" t="str">
        <f>'1'!C$16</f>
        <v>604A</v>
      </c>
      <c r="D24" s="11" t="str">
        <f>'1'!D$16</f>
        <v>ISIC</v>
      </c>
      <c r="E24" s="11">
        <f>'1'!E$16</f>
        <v>28</v>
      </c>
      <c r="F24" s="11">
        <v>15</v>
      </c>
      <c r="G24" s="11"/>
      <c r="H24" s="12"/>
      <c r="I24" s="11">
        <f t="shared" si="3"/>
        <v>13</v>
      </c>
      <c r="J24" s="12"/>
      <c r="K24" s="11">
        <v>0</v>
      </c>
      <c r="L24" s="12">
        <f t="shared" si="4"/>
        <v>0</v>
      </c>
      <c r="M24" s="11">
        <v>51</v>
      </c>
      <c r="N24" s="13">
        <v>0.54</v>
      </c>
    </row>
    <row r="25" spans="1:14" ht="12.75" customHeight="1" x14ac:dyDescent="0.35">
      <c r="A25" s="11" t="str">
        <f>'1'!A$17</f>
        <v>SISTEMAS PROGRAMABLES</v>
      </c>
      <c r="B25" s="11">
        <v>5</v>
      </c>
      <c r="C25" s="11" t="str">
        <f>'1'!C$17</f>
        <v>604B</v>
      </c>
      <c r="D25" s="11" t="str">
        <f>'1'!D$17</f>
        <v>ISIC</v>
      </c>
      <c r="E25" s="11">
        <f>'1'!E$17</f>
        <v>15</v>
      </c>
      <c r="F25" s="11">
        <v>10</v>
      </c>
      <c r="G25" s="11"/>
      <c r="H25" s="12"/>
      <c r="I25" s="11">
        <f t="shared" si="3"/>
        <v>5</v>
      </c>
      <c r="J25" s="12"/>
      <c r="K25" s="11">
        <v>0</v>
      </c>
      <c r="L25" s="12">
        <f t="shared" si="4"/>
        <v>0</v>
      </c>
      <c r="M25" s="11">
        <v>61</v>
      </c>
      <c r="N25" s="13">
        <v>0.67</v>
      </c>
    </row>
    <row r="26" spans="1:14" ht="12.75" customHeight="1" x14ac:dyDescent="0.35">
      <c r="A26" s="11" t="str">
        <f>'1'!A$17</f>
        <v>SISTEMAS PROGRAMABLES</v>
      </c>
      <c r="B26" s="21">
        <v>6</v>
      </c>
      <c r="C26" s="11" t="str">
        <f>'1'!C$17</f>
        <v>604B</v>
      </c>
      <c r="D26" s="11" t="str">
        <f>'1'!D$17</f>
        <v>ISIC</v>
      </c>
      <c r="E26" s="11">
        <f>'1'!E$17</f>
        <v>15</v>
      </c>
      <c r="F26" s="21">
        <v>10</v>
      </c>
      <c r="G26" s="21"/>
      <c r="H26" s="22"/>
      <c r="I26" s="11">
        <f t="shared" si="3"/>
        <v>5</v>
      </c>
      <c r="J26" s="22"/>
      <c r="K26" s="11">
        <v>0</v>
      </c>
      <c r="L26" s="12">
        <f t="shared" si="4"/>
        <v>0</v>
      </c>
      <c r="M26" s="21">
        <v>63</v>
      </c>
      <c r="N26" s="23">
        <v>0.67</v>
      </c>
    </row>
    <row r="27" spans="1:14" ht="12.75" customHeight="1" x14ac:dyDescent="0.35">
      <c r="A27" s="21" t="str">
        <f>'1'!A$18</f>
        <v>TALLER DE INVESTIGACIÓN II</v>
      </c>
      <c r="B27" s="21">
        <v>2</v>
      </c>
      <c r="C27" s="21" t="str">
        <f>'1'!C$18</f>
        <v>804AP</v>
      </c>
      <c r="D27" s="21" t="str">
        <f>'1'!D$18</f>
        <v>ISIC</v>
      </c>
      <c r="E27" s="21">
        <f>'1'!E$18</f>
        <v>12</v>
      </c>
      <c r="F27" s="21">
        <v>12</v>
      </c>
      <c r="G27" s="21"/>
      <c r="H27" s="22"/>
      <c r="I27" s="11">
        <f t="shared" si="3"/>
        <v>0</v>
      </c>
      <c r="J27" s="22"/>
      <c r="K27" s="21">
        <v>0</v>
      </c>
      <c r="L27" s="12">
        <f t="shared" si="4"/>
        <v>0</v>
      </c>
      <c r="M27" s="21">
        <v>94</v>
      </c>
      <c r="N27" s="23">
        <v>0.83</v>
      </c>
    </row>
    <row r="28" spans="1:14" ht="12.75" customHeight="1" x14ac:dyDescent="0.35">
      <c r="A28" s="21" t="str">
        <f>'1'!A$18</f>
        <v>TALLER DE INVESTIGACIÓN II</v>
      </c>
      <c r="B28" s="30">
        <v>3</v>
      </c>
      <c r="C28" s="21" t="str">
        <f>'1'!C$18</f>
        <v>804AP</v>
      </c>
      <c r="D28" s="21" t="str">
        <f>'1'!D$18</f>
        <v>ISIC</v>
      </c>
      <c r="E28" s="21">
        <f>'1'!E$18</f>
        <v>12</v>
      </c>
      <c r="F28" s="30">
        <v>12</v>
      </c>
      <c r="G28" s="30"/>
      <c r="H28" s="31"/>
      <c r="I28" s="11">
        <f t="shared" si="3"/>
        <v>0</v>
      </c>
      <c r="J28" s="31"/>
      <c r="K28" s="21">
        <v>0</v>
      </c>
      <c r="L28" s="12">
        <f t="shared" si="4"/>
        <v>0</v>
      </c>
      <c r="M28" s="30">
        <v>96</v>
      </c>
      <c r="N28" s="32">
        <v>0.67</v>
      </c>
    </row>
    <row r="29" spans="1:14" ht="12.75" customHeight="1" x14ac:dyDescent="0.3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3"/>
    </row>
    <row r="30" spans="1:14" ht="12.75" customHeight="1" x14ac:dyDescent="0.35">
      <c r="A30" s="24" t="s">
        <v>26</v>
      </c>
      <c r="B30" s="25" t="s">
        <v>25</v>
      </c>
      <c r="C30" s="25" t="s">
        <v>25</v>
      </c>
      <c r="D30" s="25" t="s">
        <v>25</v>
      </c>
      <c r="E30" s="25">
        <f>SUM(E14:E29)</f>
        <v>314</v>
      </c>
      <c r="F30" s="25">
        <f>SUM(F14:F29)</f>
        <v>166</v>
      </c>
      <c r="G30" s="25">
        <f>SUM(G14:G29)</f>
        <v>0</v>
      </c>
      <c r="H30" s="26"/>
      <c r="I30" s="25">
        <f>SUM(I14:I29)</f>
        <v>148</v>
      </c>
      <c r="J30" s="26"/>
      <c r="K30" s="25">
        <f>SUM(K14:K29)</f>
        <v>0</v>
      </c>
      <c r="L30" s="26">
        <f t="shared" ref="L30" si="5">K30/E30</f>
        <v>0</v>
      </c>
      <c r="M30" s="27">
        <f>AVERAGE(M14:M29)</f>
        <v>51.666666666666664</v>
      </c>
      <c r="N30" s="28">
        <f>AVERAGE(N14:N29)</f>
        <v>0.51933333333333331</v>
      </c>
    </row>
    <row r="31" spans="1:14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0" customHeight="1" x14ac:dyDescent="0.35">
      <c r="A32" s="37" t="s">
        <v>27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3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35">
      <c r="A35" s="1"/>
      <c r="B35" s="38" t="s">
        <v>28</v>
      </c>
      <c r="C35" s="35"/>
      <c r="D35" s="35"/>
      <c r="E35" s="1"/>
      <c r="F35" s="1"/>
      <c r="G35" s="39" t="s">
        <v>29</v>
      </c>
      <c r="H35" s="35"/>
      <c r="I35" s="35"/>
      <c r="J35" s="35"/>
      <c r="K35" s="1"/>
      <c r="L35" s="1"/>
      <c r="M35" s="1"/>
      <c r="N35" s="1"/>
    </row>
    <row r="36" spans="1:14" ht="62.25" customHeight="1" x14ac:dyDescent="0.35">
      <c r="A36" s="1"/>
      <c r="B36" s="40"/>
      <c r="C36" s="41"/>
      <c r="D36" s="41"/>
      <c r="E36" s="1"/>
      <c r="F36" s="1"/>
      <c r="G36" s="42"/>
      <c r="H36" s="41"/>
      <c r="I36" s="41"/>
      <c r="J36" s="41"/>
      <c r="K36" s="1"/>
      <c r="L36" s="1"/>
      <c r="M36" s="1"/>
      <c r="N36" s="1"/>
    </row>
    <row r="37" spans="1:14" ht="12.75" hidden="1" customHeight="1" x14ac:dyDescent="0.35">
      <c r="A37" s="43" t="s">
        <v>30</v>
      </c>
      <c r="B37" s="35"/>
      <c r="C37" s="8"/>
      <c r="D37" s="1"/>
      <c r="E37" s="43"/>
      <c r="F37" s="35"/>
      <c r="G37" s="35"/>
      <c r="H37" s="35"/>
      <c r="I37" s="1"/>
      <c r="J37" s="1"/>
      <c r="K37" s="1"/>
      <c r="L37" s="1"/>
      <c r="M37" s="1"/>
      <c r="N37" s="1"/>
    </row>
    <row r="38" spans="1:14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45" customHeight="1" x14ac:dyDescent="0.35">
      <c r="A39" s="1"/>
      <c r="B39" s="34" t="str">
        <f>B10</f>
        <v>ANA FRANCISCA LULE RANGEL</v>
      </c>
      <c r="C39" s="35"/>
      <c r="D39" s="35"/>
      <c r="E39" s="19"/>
      <c r="F39" s="19"/>
      <c r="G39" s="36" t="str">
        <f>'1'!$G$28</f>
        <v>DIEGO DE JESÚS VELÁZQUEZ LUCHO</v>
      </c>
      <c r="H39" s="35"/>
      <c r="I39" s="35"/>
      <c r="J39" s="35"/>
      <c r="K39" s="1"/>
      <c r="L39" s="1"/>
      <c r="M39" s="1"/>
      <c r="N39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80" zoomScaleNormal="80" workbookViewId="0">
      <selection activeCell="P26" sqref="P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5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9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9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55" t="s">
        <v>3</v>
      </c>
      <c r="B6" s="35"/>
      <c r="C6" s="35"/>
      <c r="D6" s="35"/>
      <c r="E6" s="56" t="s">
        <v>32</v>
      </c>
      <c r="F6" s="41"/>
      <c r="G6" s="41"/>
      <c r="H6" s="41"/>
      <c r="I6" s="41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2" t="s">
        <v>33</v>
      </c>
      <c r="C8" s="41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53" t="s">
        <v>8</v>
      </c>
      <c r="J8" s="35"/>
      <c r="K8" s="35"/>
      <c r="L8" s="42" t="str">
        <f>'1'!L8</f>
        <v>FEBRERO - JUNIO 2025</v>
      </c>
      <c r="M8" s="41"/>
      <c r="N8" s="41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2" t="str">
        <f>'1'!B10</f>
        <v>ANA FRANCISCA LULE RANGEL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48" t="s">
        <v>13</v>
      </c>
      <c r="E12" s="48" t="s">
        <v>14</v>
      </c>
      <c r="F12" s="49" t="s">
        <v>15</v>
      </c>
      <c r="G12" s="50"/>
      <c r="H12" s="48" t="s">
        <v>16</v>
      </c>
      <c r="I12" s="48" t="s">
        <v>17</v>
      </c>
      <c r="J12" s="48" t="s">
        <v>18</v>
      </c>
      <c r="K12" s="48" t="s">
        <v>19</v>
      </c>
      <c r="L12" s="48" t="s">
        <v>20</v>
      </c>
      <c r="M12" s="48" t="s">
        <v>21</v>
      </c>
      <c r="N12" s="51" t="s">
        <v>22</v>
      </c>
    </row>
    <row r="13" spans="1:14" ht="12.75" customHeight="1" x14ac:dyDescent="0.35">
      <c r="A13" s="45"/>
      <c r="B13" s="47"/>
      <c r="C13" s="47"/>
      <c r="D13" s="47"/>
      <c r="E13" s="47"/>
      <c r="F13" s="9" t="s">
        <v>23</v>
      </c>
      <c r="G13" s="9" t="s">
        <v>24</v>
      </c>
      <c r="H13" s="47"/>
      <c r="I13" s="47"/>
      <c r="J13" s="47"/>
      <c r="K13" s="47"/>
      <c r="L13" s="47"/>
      <c r="M13" s="47"/>
      <c r="N13" s="5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>
        <f>(F14+G14)/E14</f>
        <v>0</v>
      </c>
      <c r="I14" s="11">
        <f t="shared" ref="I14:I17" si="0">(E14-SUM(F14:G14))-K14</f>
        <v>26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>
        <f t="shared" ref="H15:H17" si="3">(F15+G15)/E15</f>
        <v>0</v>
      </c>
      <c r="I15" s="11">
        <f t="shared" si="0"/>
        <v>20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3"/>
        <v>0</v>
      </c>
      <c r="I16" s="11">
        <f t="shared" si="0"/>
        <v>28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12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>
        <f>SUM(F20:G20)/E20</f>
        <v>0</v>
      </c>
      <c r="I20" s="15">
        <f>(E20-SUM(F20:G20))-K20</f>
        <v>101</v>
      </c>
      <c r="J20" s="16">
        <f>I20/E20</f>
        <v>1</v>
      </c>
      <c r="K20" s="15">
        <f>SUM(K14:K19)</f>
        <v>0</v>
      </c>
      <c r="L20" s="16">
        <f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37" t="s">
        <v>27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5" spans="1:14" ht="12.75" customHeight="1" x14ac:dyDescent="0.35">
      <c r="A25" s="1"/>
      <c r="B25" s="38" t="s">
        <v>28</v>
      </c>
      <c r="C25" s="35"/>
      <c r="D25" s="35"/>
      <c r="E25" s="1"/>
      <c r="F25" s="1"/>
      <c r="G25" s="39" t="s">
        <v>29</v>
      </c>
      <c r="H25" s="35"/>
      <c r="I25" s="35"/>
      <c r="J25" s="35"/>
    </row>
    <row r="26" spans="1:14" ht="62.25" customHeight="1" x14ac:dyDescent="0.35">
      <c r="A26" s="1"/>
      <c r="B26" s="40"/>
      <c r="C26" s="41"/>
      <c r="D26" s="41"/>
      <c r="E26" s="1"/>
      <c r="F26" s="1"/>
      <c r="G26" s="42"/>
      <c r="H26" s="41"/>
      <c r="I26" s="41"/>
      <c r="J26" s="41"/>
    </row>
    <row r="27" spans="1:14" ht="12.75" hidden="1" customHeight="1" x14ac:dyDescent="0.35">
      <c r="A27" s="43" t="s">
        <v>30</v>
      </c>
      <c r="B27" s="35"/>
      <c r="C27" s="8"/>
      <c r="D27" s="1"/>
      <c r="E27" s="43"/>
      <c r="F27" s="35"/>
      <c r="G27" s="35"/>
      <c r="H27" s="35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34" t="str">
        <f>B10</f>
        <v>ANA FRANCISCA LULE RANGEL</v>
      </c>
      <c r="C29" s="35"/>
      <c r="D29" s="35"/>
      <c r="E29" s="19"/>
      <c r="F29" s="19"/>
      <c r="G29" s="36" t="s">
        <v>37</v>
      </c>
      <c r="H29" s="35"/>
      <c r="I29" s="35"/>
      <c r="J29" s="35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2025-06-07T02:14:13Z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