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2A6A8EA1-5C04-4503-9497-F25660007798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I15" i="24"/>
  <c r="L14" i="24"/>
  <c r="I14" i="24"/>
  <c r="L19" i="24" l="1"/>
  <c r="I19" i="24"/>
  <c r="L18" i="24"/>
  <c r="I18" i="24"/>
  <c r="L18" i="23"/>
  <c r="E15" i="23"/>
  <c r="E16" i="23"/>
  <c r="E17" i="23"/>
  <c r="E18" i="23"/>
  <c r="E14" i="23"/>
  <c r="E16" i="22"/>
  <c r="E17" i="22"/>
  <c r="E18" i="22"/>
  <c r="A16" i="22"/>
  <c r="E15" i="22"/>
  <c r="E14" i="22"/>
  <c r="C14" i="22" a="1"/>
  <c r="C14" i="22" s="1"/>
  <c r="A14" i="22"/>
  <c r="I16" i="10"/>
  <c r="M28" i="25"/>
  <c r="N28" i="25"/>
  <c r="G28" i="25"/>
  <c r="F28" i="25"/>
  <c r="E19" i="25" l="1"/>
  <c r="E18" i="25"/>
  <c r="E17" i="25"/>
  <c r="E16" i="25"/>
  <c r="E15" i="25"/>
  <c r="E14" i="25"/>
  <c r="A19" i="25"/>
  <c r="I16" i="25" l="1"/>
  <c r="H16" i="25"/>
  <c r="H17" i="25"/>
  <c r="I17" i="25"/>
  <c r="I15" i="25"/>
  <c r="H15" i="25"/>
  <c r="H18" i="25"/>
  <c r="I18" i="25"/>
  <c r="H19" i="25"/>
  <c r="J19" i="25" s="1"/>
  <c r="E28" i="25"/>
  <c r="L19" i="25"/>
  <c r="I19" i="25"/>
  <c r="A21" i="24"/>
  <c r="I21" i="24"/>
  <c r="L21" i="24"/>
  <c r="I15" i="22" l="1"/>
  <c r="I17" i="22"/>
  <c r="I14" i="22"/>
  <c r="A18" i="22"/>
  <c r="L15" i="25"/>
  <c r="L16" i="25"/>
  <c r="L17" i="25"/>
  <c r="L18" i="25"/>
  <c r="J15" i="25"/>
  <c r="J16" i="25"/>
  <c r="J17" i="25"/>
  <c r="J18" i="25"/>
  <c r="H14" i="25"/>
  <c r="J14" i="25" s="1"/>
  <c r="A15" i="25"/>
  <c r="A16" i="25"/>
  <c r="A17" i="25"/>
  <c r="A18" i="25"/>
  <c r="A14" i="25"/>
  <c r="I16" i="24"/>
  <c r="L16" i="24"/>
  <c r="I17" i="24"/>
  <c r="L17" i="24"/>
  <c r="I20" i="24"/>
  <c r="L20" i="24"/>
  <c r="A17" i="22"/>
  <c r="A14" i="24"/>
  <c r="A20" i="24"/>
  <c r="I15" i="23"/>
  <c r="L15" i="23"/>
  <c r="L16" i="23"/>
  <c r="I17" i="23"/>
  <c r="I18" i="22"/>
  <c r="A15" i="22"/>
  <c r="A15" i="23" s="1"/>
  <c r="A16" i="23"/>
  <c r="I16" i="22"/>
  <c r="L16" i="22"/>
  <c r="L18" i="22"/>
  <c r="A21" i="22"/>
  <c r="I21" i="22"/>
  <c r="L21" i="22"/>
  <c r="A22" i="22"/>
  <c r="I22" i="22"/>
  <c r="L22" i="22"/>
  <c r="A23" i="22"/>
  <c r="I23" i="22"/>
  <c r="L23" i="22"/>
  <c r="I18" i="10"/>
  <c r="I14" i="10"/>
  <c r="I15" i="10"/>
  <c r="I17" i="10"/>
  <c r="L18" i="10"/>
  <c r="L17" i="10"/>
  <c r="L15" i="10"/>
  <c r="L16" i="10"/>
  <c r="L17" i="22" l="1"/>
  <c r="L15" i="22"/>
  <c r="L14" i="22"/>
  <c r="L17" i="23"/>
  <c r="I16" i="23"/>
  <c r="L14" i="10"/>
  <c r="A14" i="23"/>
  <c r="I14" i="25" l="1"/>
  <c r="L14" i="25"/>
  <c r="L14" i="23"/>
  <c r="I14" i="23"/>
  <c r="N28" i="22"/>
  <c r="M28" i="22"/>
  <c r="C18" i="25"/>
  <c r="C17" i="25"/>
  <c r="K27" i="10" l="1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6" i="10"/>
  <c r="N27" i="10"/>
  <c r="M27" i="10"/>
  <c r="F27" i="10"/>
  <c r="E27" i="10"/>
  <c r="L27" i="10" s="1"/>
  <c r="I27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<sst xmlns="http://schemas.openxmlformats.org/spreadsheetml/2006/main" count="268" uniqueCount="59">
  <si>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</si>
  <si>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</si>
  <si>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</si>
  <si>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</si>
  <si>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</si>
  <si>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</si>
  <si>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</si>
  <si>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</si>
  <si>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</si>
  <si>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</si>
  <si>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</si>
  <si>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</si>
  <si>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</si>
  <si>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</si>
  <si>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</si>
  <si>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</si>
  <si>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</si>
  <si>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</si>
  <si>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</si>
  <si>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</si>
  <si>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</si>
  <si>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</si>
  <si>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</si>
  <si>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</si>
  <si>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</si>
  <si>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</si>
  <si>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</si>
  <si>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</si>
  <si>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</si>
  <si>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</si>
  <si>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</si>
  <si>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</si>
  <si>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</si>
  <si>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</si>
  <si>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</si>
  <si>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</si>
  <si>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</si>
  <si>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</si>
  <si>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</si>
  <si>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</si>
  <si>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</si>
  <si>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</si>
  <si>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</si>
  <si>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</si>
  <si>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</si>
  <si>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101A</t>
  </si>
  <si>
    <t>501A</t>
  </si>
  <si>
    <t>501B</t>
  </si>
  <si>
    <t>701A</t>
  </si>
  <si>
    <t>FEBRERO-JUNIO 2025</t>
  </si>
  <si>
    <t>HIGIENE Y SEGURIDAD INDUSTRIAL</t>
  </si>
  <si>
    <t xml:space="preserve">INGENIERIA ECONOMICA </t>
  </si>
  <si>
    <t>ADMINISTRACION DE OPERACIONES II</t>
  </si>
  <si>
    <t>METODOLOGIA DIX SIGMA</t>
  </si>
  <si>
    <t>601A</t>
  </si>
  <si>
    <t>601B</t>
  </si>
  <si>
    <t>401A</t>
  </si>
  <si>
    <t>801A</t>
  </si>
  <si>
    <t>METODOLOGIA SIX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</si>
</sst>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2" fontId="0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wrapText="1"/>
    </xf>
    <xf numFmtId="166" fontId="4" fillId="0" borderId="0" xfId="0" applyNumberFormat="1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474009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3" zoomScale="120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44" t="s">
        <v>49</v>
      </c>
      <c r="M8" s="44"/>
      <c r="N8" s="44"/>
    </row>
    <row r="10" spans="1:14" x14ac:dyDescent="0.2">
      <c r="A10" s="4" t="s">
        <v>8</v>
      </c>
      <c r="B10" s="44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5" x14ac:dyDescent="0.25">
      <c r="A14" s="11" t="s">
        <v>51</v>
      </c>
      <c r="B14" s="9" t="s">
        <v>43</v>
      </c>
      <c r="C14" s="28" t="s">
        <v>54</v>
      </c>
      <c r="D14" s="27" t="s">
        <v>32</v>
      </c>
      <c r="E14" s="9">
        <v>24</v>
      </c>
      <c r="F14" s="9">
        <v>0</v>
      </c>
      <c r="G14" s="9"/>
      <c r="H14" s="10"/>
      <c r="I14" s="9">
        <f t="shared" ref="I14:I15" si="0">(E14-SUM(F14:G14))-K14</f>
        <v>24</v>
      </c>
      <c r="J14" s="10"/>
      <c r="K14" s="9">
        <v>0</v>
      </c>
      <c r="L14" s="10">
        <f t="shared" ref="L14" si="1">K14/E14</f>
        <v>0</v>
      </c>
      <c r="M14" s="26">
        <v>0</v>
      </c>
      <c r="N14" s="15">
        <v>0</v>
      </c>
    </row>
    <row r="15" spans="1:14" s="11" customFormat="1" ht="15" x14ac:dyDescent="0.25">
      <c r="A15" s="11" t="s">
        <v>51</v>
      </c>
      <c r="B15" s="9" t="s">
        <v>43</v>
      </c>
      <c r="C15" s="9" t="s">
        <v>55</v>
      </c>
      <c r="D15" s="9" t="s">
        <v>32</v>
      </c>
      <c r="E15" s="9">
        <v>23</v>
      </c>
      <c r="F15" s="9">
        <v>0</v>
      </c>
      <c r="G15" s="9"/>
      <c r="H15" s="10"/>
      <c r="I15" s="9">
        <f t="shared" si="0"/>
        <v>23</v>
      </c>
      <c r="J15" s="10"/>
      <c r="K15" s="9">
        <v>0</v>
      </c>
      <c r="L15" s="10">
        <f t="shared" ref="L15" si="2">K15/E15</f>
        <v>0</v>
      </c>
      <c r="M15" s="26">
        <v>0</v>
      </c>
      <c r="N15" s="15">
        <v>0</v>
      </c>
    </row>
    <row r="16" spans="1:14" s="11" customFormat="1" ht="15" x14ac:dyDescent="0.25">
      <c r="A16" s="8" t="s">
        <v>50</v>
      </c>
      <c r="B16" s="9" t="s">
        <v>21</v>
      </c>
      <c r="C16" s="9" t="s">
        <v>56</v>
      </c>
      <c r="D16" s="9" t="s">
        <v>32</v>
      </c>
      <c r="E16" s="9">
        <v>34</v>
      </c>
      <c r="F16" s="9">
        <v>22</v>
      </c>
      <c r="G16" s="9"/>
      <c r="H16" s="10"/>
      <c r="I16" s="9">
        <f>(E16-SUM(F16:G16))-K16</f>
        <v>12</v>
      </c>
      <c r="J16" s="10"/>
      <c r="K16" s="9">
        <v>0</v>
      </c>
      <c r="L16" s="10">
        <f>K16/E16</f>
        <v>0</v>
      </c>
      <c r="M16" s="26">
        <v>50.74</v>
      </c>
      <c r="N16" s="15">
        <v>0.65</v>
      </c>
    </row>
    <row r="17" spans="1:14" s="11" customFormat="1" ht="15" x14ac:dyDescent="0.25">
      <c r="A17" s="8" t="s">
        <v>52</v>
      </c>
      <c r="B17" s="9" t="s">
        <v>21</v>
      </c>
      <c r="C17" s="9" t="s">
        <v>55</v>
      </c>
      <c r="D17" s="9" t="s">
        <v>32</v>
      </c>
      <c r="E17" s="9">
        <v>15</v>
      </c>
      <c r="F17" s="9">
        <v>8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26">
        <v>43</v>
      </c>
      <c r="N17" s="15">
        <v>0.53</v>
      </c>
    </row>
    <row r="18" spans="1:14" s="11" customFormat="1" ht="15" x14ac:dyDescent="0.25">
      <c r="A18" s="8" t="s">
        <v>53</v>
      </c>
      <c r="B18" s="9" t="s">
        <v>21</v>
      </c>
      <c r="C18" s="9" t="s">
        <v>57</v>
      </c>
      <c r="D18" s="9" t="s">
        <v>32</v>
      </c>
      <c r="E18" s="9">
        <v>11</v>
      </c>
      <c r="F18" s="9">
        <v>10</v>
      </c>
      <c r="G18" s="9"/>
      <c r="H18" s="10"/>
      <c r="I18" s="9">
        <f>(E18-SUM(F18:G18))-K18</f>
        <v>1</v>
      </c>
      <c r="J18" s="10"/>
      <c r="K18" s="9">
        <v>0</v>
      </c>
      <c r="L18" s="10">
        <f t="shared" ref="L18" si="3">K18/E18</f>
        <v>0</v>
      </c>
      <c r="M18" s="26">
        <v>83</v>
      </c>
      <c r="N18" s="15">
        <v>0.91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7.25" x14ac:dyDescent="0.2">
      <c r="A22" s="8"/>
      <c r="B22" s="9"/>
      <c r="C22" s="9"/>
      <c r="D22" s="21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107</v>
      </c>
      <c r="F27" s="17">
        <f>SUM(F14:F26)</f>
        <v>40</v>
      </c>
      <c r="G27" s="17"/>
      <c r="H27" s="18"/>
      <c r="I27" s="17">
        <f t="shared" ref="I27" si="4">(E27-SUM(F27:G27))-K27</f>
        <v>67</v>
      </c>
      <c r="J27" s="18"/>
      <c r="K27" s="17">
        <f>SUM(K14:K26)</f>
        <v>0</v>
      </c>
      <c r="L27" s="18">
        <f t="shared" ref="L27" si="5">K27/E27</f>
        <v>0</v>
      </c>
      <c r="M27" s="17">
        <f>AVERAGE(M14:M26)</f>
        <v>35.347999999999999</v>
      </c>
      <c r="N27" s="19">
        <f>AVERAGE(N14:N26)</f>
        <v>0.41800000000000004</v>
      </c>
    </row>
    <row r="29" spans="1:14" ht="120" customHeight="1" x14ac:dyDescent="0.2">
      <c r="A29" s="40" t="s">
        <v>26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4" x14ac:dyDescent="0.2">
      <c r="A31" s="12"/>
    </row>
    <row r="32" spans="1:14" x14ac:dyDescent="0.2">
      <c r="B32" s="47" t="s">
        <v>27</v>
      </c>
      <c r="C32" s="47"/>
      <c r="D32" s="47"/>
      <c r="G32" s="32" t="s">
        <v>28</v>
      </c>
      <c r="H32" s="32"/>
      <c r="I32" s="32"/>
      <c r="J32" s="32"/>
    </row>
    <row r="33" spans="1:10" ht="62.25" customHeight="1" x14ac:dyDescent="0.2">
      <c r="B33" s="48"/>
      <c r="C33" s="48"/>
      <c r="D33" s="48"/>
      <c r="G33" s="44"/>
      <c r="H33" s="44"/>
      <c r="I33" s="44"/>
      <c r="J33" s="44"/>
    </row>
    <row r="34" spans="1:10" hidden="1" x14ac:dyDescent="0.2">
      <c r="A34" s="49" t="e">
        <v>#REF!</v>
      </c>
      <c r="B34" s="49"/>
      <c r="C34" s="6"/>
      <c r="E34" s="49"/>
      <c r="F34" s="49"/>
      <c r="G34" s="49"/>
      <c r="H34" s="49"/>
    </row>
    <row r="35" spans="1:10" hidden="1" x14ac:dyDescent="0.2"/>
    <row r="36" spans="1:10" ht="45" customHeight="1" x14ac:dyDescent="0.2">
      <c r="B36" s="50" t="str">
        <f>B10</f>
        <v>MII. ELVIRA GOMEZ BARRIENTOS</v>
      </c>
      <c r="C36" s="50"/>
      <c r="D36" s="50"/>
      <c r="E36" s="13"/>
      <c r="F36" s="13"/>
      <c r="G36" s="51" t="s">
        <v>42</v>
      </c>
      <c r="H36" s="51"/>
      <c r="I36" s="51"/>
      <c r="J36" s="51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8" zoomScaleNormal="184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5" x14ac:dyDescent="0.25">
      <c r="A14" s="8" t="str">
        <f>'1'!A14</f>
        <v xml:space="preserve">INGENIERIA ECONOMICA </v>
      </c>
      <c r="B14" s="9" t="s">
        <v>21</v>
      </c>
      <c r="C14" s="9" t="str" cm="1">
        <f t="array" ref="C14:C18">'1'!C14:C18</f>
        <v>601A</v>
      </c>
      <c r="D14" s="9" t="s">
        <v>32</v>
      </c>
      <c r="E14" s="9">
        <f>'1'!E14</f>
        <v>24</v>
      </c>
      <c r="F14" s="9">
        <v>3</v>
      </c>
      <c r="G14" s="9"/>
      <c r="H14" s="10"/>
      <c r="I14" s="9">
        <f t="shared" ref="I14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10.67</v>
      </c>
      <c r="N14" s="15">
        <v>0.13</v>
      </c>
    </row>
    <row r="15" spans="1:14" s="11" customFormat="1" ht="15" x14ac:dyDescent="0.25">
      <c r="A15" s="8" t="str">
        <f>'1'!A14</f>
        <v xml:space="preserve">INGENIERIA ECONOMICA </v>
      </c>
      <c r="B15" s="9" t="s">
        <v>21</v>
      </c>
      <c r="C15" s="9" t="str">
        <v>601B</v>
      </c>
      <c r="D15" s="9" t="s">
        <v>32</v>
      </c>
      <c r="E15" s="9">
        <f>'1'!E15</f>
        <v>23</v>
      </c>
      <c r="F15" s="9">
        <v>4</v>
      </c>
      <c r="G15" s="9"/>
      <c r="H15" s="10"/>
      <c r="I15" s="9">
        <f t="shared" ref="I15:I23" si="2">(E15-SUM(F15:G15))-K15</f>
        <v>19</v>
      </c>
      <c r="J15" s="10"/>
      <c r="K15" s="9">
        <v>0</v>
      </c>
      <c r="L15" s="10">
        <f t="shared" ref="L15:L23" si="3">K15/E15</f>
        <v>0</v>
      </c>
      <c r="M15" s="26">
        <v>14.57</v>
      </c>
      <c r="N15" s="15">
        <v>0.17</v>
      </c>
    </row>
    <row r="16" spans="1:14" s="11" customFormat="1" ht="15" x14ac:dyDescent="0.25">
      <c r="A16" s="8" t="str">
        <f>'1'!A16</f>
        <v>HIGIENE Y SEGURIDAD INDUSTRIAL</v>
      </c>
      <c r="B16" s="9" t="s">
        <v>21</v>
      </c>
      <c r="C16" s="9" t="str">
        <v>401A</v>
      </c>
      <c r="D16" s="9" t="s">
        <v>32</v>
      </c>
      <c r="E16" s="9">
        <f>'1'!E16</f>
        <v>34</v>
      </c>
      <c r="F16" s="9">
        <v>27</v>
      </c>
      <c r="G16" s="9"/>
      <c r="H16" s="10"/>
      <c r="I16" s="9">
        <f t="shared" si="2"/>
        <v>7</v>
      </c>
      <c r="J16" s="10"/>
      <c r="K16" s="9">
        <v>0</v>
      </c>
      <c r="L16" s="10">
        <f t="shared" si="3"/>
        <v>0</v>
      </c>
      <c r="M16" s="26">
        <v>67.73</v>
      </c>
      <c r="N16" s="15">
        <v>0.79</v>
      </c>
    </row>
    <row r="17" spans="1:14" s="11" customFormat="1" ht="15" x14ac:dyDescent="0.25">
      <c r="A17" s="8" t="str">
        <f>'1'!A17</f>
        <v>ADMINISTRACION DE OPERACIONES II</v>
      </c>
      <c r="B17" s="9" t="s">
        <v>35</v>
      </c>
      <c r="C17" s="9" t="str">
        <v>601B</v>
      </c>
      <c r="D17" s="9" t="s">
        <v>32</v>
      </c>
      <c r="E17" s="9">
        <f>'1'!E17</f>
        <v>15</v>
      </c>
      <c r="F17" s="9">
        <v>12</v>
      </c>
      <c r="G17" s="9"/>
      <c r="H17" s="10"/>
      <c r="I17" s="9">
        <f t="shared" si="2"/>
        <v>3</v>
      </c>
      <c r="J17" s="10"/>
      <c r="K17" s="9">
        <v>0</v>
      </c>
      <c r="L17" s="10">
        <f t="shared" si="3"/>
        <v>0</v>
      </c>
      <c r="M17" s="26">
        <v>54.53</v>
      </c>
      <c r="N17" s="15">
        <v>0.8</v>
      </c>
    </row>
    <row r="18" spans="1:14" s="11" customFormat="1" ht="15" x14ac:dyDescent="0.25">
      <c r="A18" s="8" t="str">
        <f>'1'!A18</f>
        <v>METODOLOGIA DIX SIGMA</v>
      </c>
      <c r="B18" s="9" t="s">
        <v>35</v>
      </c>
      <c r="C18" s="9" t="str">
        <v>801A</v>
      </c>
      <c r="D18" s="9" t="s">
        <v>32</v>
      </c>
      <c r="E18" s="9">
        <f>'1'!E18</f>
        <v>11</v>
      </c>
      <c r="F18" s="9">
        <v>9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61.58</v>
      </c>
      <c r="N18" s="15">
        <v>0.82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ht="15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9"/>
      <c r="N20" s="24"/>
    </row>
    <row r="21" spans="1:14" s="11" customFormat="1" ht="15" x14ac:dyDescent="0.25">
      <c r="A21" s="25">
        <f>'1'!A20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5" x14ac:dyDescent="0.25">
      <c r="A22" s="25">
        <f>'1'!A21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5" x14ac:dyDescent="0.25">
      <c r="A23" s="25">
        <f>'1'!A22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97</v>
      </c>
      <c r="G28" s="17"/>
      <c r="H28" s="18"/>
      <c r="I28" s="17">
        <f t="shared" ref="I28" si="4">(E28-SUM(F28:G28))-K28</f>
        <v>64</v>
      </c>
      <c r="J28" s="18"/>
      <c r="K28" s="17">
        <f>SUM(K14:K27)</f>
        <v>24</v>
      </c>
      <c r="L28" s="18">
        <f t="shared" ref="L28" si="5">K28/E28</f>
        <v>0.12972972972972974</v>
      </c>
      <c r="M28" s="17">
        <f>AVERAGE(M14:M27)</f>
        <v>45.634999999999998</v>
      </c>
      <c r="N28" s="19">
        <f>AVERAGE(N14:N27)</f>
        <v>3.5374999999999996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MII. ELVIRA GOMEZ BARRIENTOS</v>
      </c>
      <c r="C37" s="50"/>
      <c r="D37" s="50"/>
      <c r="E37" s="13"/>
      <c r="F37" s="13"/>
      <c r="G37" s="51" t="s">
        <v>42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4.5703125" style="1" bestFit="1" customWidth="1"/>
    <col min="14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/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3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5" x14ac:dyDescent="0.25">
      <c r="A14" s="8" t="str">
        <f>'2'!A14</f>
        <v xml:space="preserve">INGENIERIA ECONOMICA </v>
      </c>
      <c r="B14" s="9" t="s">
        <v>35</v>
      </c>
      <c r="C14" s="9" t="s">
        <v>54</v>
      </c>
      <c r="D14" s="9" t="s">
        <v>32</v>
      </c>
      <c r="E14" s="9">
        <f>'2'!E14</f>
        <v>24</v>
      </c>
      <c r="F14" s="9">
        <v>3</v>
      </c>
      <c r="G14" s="9"/>
      <c r="H14" s="10"/>
      <c r="I14" s="9">
        <f t="shared" ref="I14:I17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9.8000000000000007</v>
      </c>
      <c r="N14" s="15">
        <v>0.13</v>
      </c>
    </row>
    <row r="15" spans="1:14" s="11" customFormat="1" ht="15" x14ac:dyDescent="0.25">
      <c r="A15" s="8" t="str">
        <f>'2'!A15</f>
        <v xml:space="preserve">INGENIERIA ECONOMICA </v>
      </c>
      <c r="B15" s="9" t="s">
        <v>35</v>
      </c>
      <c r="C15" s="9" t="s">
        <v>55</v>
      </c>
      <c r="D15" s="9" t="s">
        <v>32</v>
      </c>
      <c r="E15" s="9">
        <f>'2'!E15</f>
        <v>23</v>
      </c>
      <c r="F15" s="9">
        <v>7</v>
      </c>
      <c r="G15" s="9"/>
      <c r="H15" s="10"/>
      <c r="I15" s="9">
        <f t="shared" si="0"/>
        <v>16</v>
      </c>
      <c r="J15" s="10"/>
      <c r="K15" s="9">
        <v>0</v>
      </c>
      <c r="L15" s="10">
        <f t="shared" ref="L15" si="2">K15/E15</f>
        <v>0</v>
      </c>
      <c r="M15" s="26">
        <v>23.7</v>
      </c>
      <c r="N15" s="15">
        <v>0.3</v>
      </c>
    </row>
    <row r="16" spans="1:14" s="11" customFormat="1" ht="15" x14ac:dyDescent="0.25">
      <c r="A16" s="8" t="str">
        <f>'2'!A16</f>
        <v>HIGIENE Y SEGURIDAD INDUSTRIAL</v>
      </c>
      <c r="B16" s="9" t="s">
        <v>36</v>
      </c>
      <c r="C16" s="9" t="s">
        <v>56</v>
      </c>
      <c r="D16" s="9" t="s">
        <v>32</v>
      </c>
      <c r="E16" s="9">
        <f>'2'!E16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>K16/E16</f>
        <v>0</v>
      </c>
      <c r="M16" s="26">
        <v>46.6</v>
      </c>
      <c r="N16" s="15">
        <v>0.56000000000000005</v>
      </c>
    </row>
    <row r="17" spans="1:14" s="11" customFormat="1" ht="15" x14ac:dyDescent="0.25">
      <c r="A17" s="8" t="s">
        <v>52</v>
      </c>
      <c r="B17" s="9" t="s">
        <v>36</v>
      </c>
      <c r="C17" s="9" t="s">
        <v>55</v>
      </c>
      <c r="D17" s="9" t="s">
        <v>32</v>
      </c>
      <c r="E17" s="9">
        <f>'2'!E17</f>
        <v>15</v>
      </c>
      <c r="F17" s="9">
        <v>10</v>
      </c>
      <c r="G17" s="9"/>
      <c r="H17" s="10"/>
      <c r="I17" s="9">
        <f t="shared" si="0"/>
        <v>5</v>
      </c>
      <c r="J17" s="10"/>
      <c r="K17" s="9">
        <v>0</v>
      </c>
      <c r="L17" s="10">
        <f t="shared" ref="L17" si="3">K17/E17</f>
        <v>0</v>
      </c>
      <c r="M17" s="26">
        <v>61.4</v>
      </c>
      <c r="N17" s="15">
        <v>0.67</v>
      </c>
    </row>
    <row r="18" spans="1:14" s="11" customFormat="1" ht="15" x14ac:dyDescent="0.25">
      <c r="A18" s="8" t="s">
        <v>58</v>
      </c>
      <c r="B18" s="9" t="s">
        <v>36</v>
      </c>
      <c r="C18" s="9" t="s">
        <v>57</v>
      </c>
      <c r="D18" s="9" t="s">
        <v>32</v>
      </c>
      <c r="E18" s="9">
        <f>'2'!E18</f>
        <v>11</v>
      </c>
      <c r="F18" s="9">
        <v>10</v>
      </c>
      <c r="G18" s="9"/>
      <c r="H18" s="10"/>
      <c r="I18" s="9">
        <v>1</v>
      </c>
      <c r="J18" s="10"/>
      <c r="K18" s="9">
        <v>0</v>
      </c>
      <c r="L18" s="10">
        <f t="shared" ref="L18" si="4">K18/E18</f>
        <v>0</v>
      </c>
      <c r="M18" s="26">
        <v>71.8</v>
      </c>
      <c r="N18" s="15">
        <v>0.91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x14ac:dyDescent="0.2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49</v>
      </c>
      <c r="G28" s="17">
        <f>SUM(G14:G27)</f>
        <v>0</v>
      </c>
      <c r="H28" s="18">
        <f>SUM(F28:G28)/E28</f>
        <v>0.45794392523364486</v>
      </c>
      <c r="I28" s="17">
        <f t="shared" ref="I28" si="5">(E28-SUM(F28:G28))-K28</f>
        <v>58</v>
      </c>
      <c r="J28" s="18">
        <f t="shared" ref="J28" si="6">I28/E28</f>
        <v>0.54205607476635509</v>
      </c>
      <c r="K28" s="17">
        <f>SUM(K14:K27)</f>
        <v>0</v>
      </c>
      <c r="L28" s="18">
        <f t="shared" ref="L28" si="7">K28/E28</f>
        <v>0</v>
      </c>
      <c r="M28" s="31">
        <f>AVERAGE(M16:M27)</f>
        <v>59.933333333333337</v>
      </c>
      <c r="N28" s="19">
        <f>AVERAGE(N15:N27)</f>
        <v>0.6100000000000001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MII. ELVIRA GOMEZ BARRIENTOS</v>
      </c>
      <c r="C37" s="50"/>
      <c r="D37" s="50"/>
      <c r="E37" s="13"/>
      <c r="F37" s="13"/>
      <c r="G37" s="51" t="s">
        <v>42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8"/>
  <sheetViews>
    <sheetView tabSelected="1" topLeftCell="A5" zoomScale="133" zoomScaleNormal="84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/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5" x14ac:dyDescent="0.25">
      <c r="A14" s="28" t="str">
        <f>'1'!A15</f>
        <v xml:space="preserve">INGENIERIA ECONOMICA </v>
      </c>
      <c r="B14" s="27" t="s">
        <v>36</v>
      </c>
      <c r="C14" s="9" t="s">
        <v>46</v>
      </c>
      <c r="D14" s="28" t="s">
        <v>32</v>
      </c>
      <c r="E14" s="9">
        <v>24</v>
      </c>
      <c r="F14" s="9">
        <v>4</v>
      </c>
      <c r="G14" s="9"/>
      <c r="H14" s="10"/>
      <c r="I14" s="9">
        <f t="shared" ref="I14:I15" si="0">(E14-SUM(F14:G14))-K14</f>
        <v>20</v>
      </c>
      <c r="J14" s="10"/>
      <c r="K14" s="9">
        <v>0</v>
      </c>
      <c r="L14" s="10">
        <f t="shared" ref="L14:L15" si="1">K14/E14</f>
        <v>0</v>
      </c>
      <c r="M14" s="53">
        <v>15.42</v>
      </c>
      <c r="N14" s="15">
        <v>0.17</v>
      </c>
    </row>
    <row r="15" spans="1:14" s="11" customFormat="1" ht="15" x14ac:dyDescent="0.25">
      <c r="A15" s="28" t="s">
        <v>51</v>
      </c>
      <c r="B15" s="9" t="s">
        <v>44</v>
      </c>
      <c r="C15" s="9" t="s">
        <v>46</v>
      </c>
      <c r="D15" s="28" t="s">
        <v>32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53">
        <v>30.76</v>
      </c>
      <c r="N15" s="15">
        <v>0.38</v>
      </c>
    </row>
    <row r="16" spans="1:14" s="11" customFormat="1" ht="15" x14ac:dyDescent="0.25">
      <c r="A16" s="54" t="s">
        <v>51</v>
      </c>
      <c r="B16" s="27" t="s">
        <v>36</v>
      </c>
      <c r="C16" s="9" t="s">
        <v>47</v>
      </c>
      <c r="D16" s="28" t="s">
        <v>32</v>
      </c>
      <c r="E16" s="9">
        <v>23</v>
      </c>
      <c r="F16" s="9">
        <v>11</v>
      </c>
      <c r="G16" s="9"/>
      <c r="H16" s="10"/>
      <c r="I16" s="9">
        <f t="shared" ref="I15:I20" si="2">(E16-SUM(F16:G16))-K16</f>
        <v>12</v>
      </c>
      <c r="J16" s="10"/>
      <c r="K16" s="9">
        <v>0</v>
      </c>
      <c r="L16" s="10">
        <f t="shared" ref="L15:L20" si="3">K16/E16</f>
        <v>0</v>
      </c>
      <c r="M16" s="53">
        <v>39.65</v>
      </c>
      <c r="N16" s="15">
        <v>0.48</v>
      </c>
    </row>
    <row r="17" spans="1:16" s="11" customFormat="1" ht="15" x14ac:dyDescent="0.25">
      <c r="A17" s="54" t="s">
        <v>51</v>
      </c>
      <c r="B17" s="9" t="s">
        <v>44</v>
      </c>
      <c r="C17" s="9" t="s">
        <v>47</v>
      </c>
      <c r="D17" s="28" t="s">
        <v>32</v>
      </c>
      <c r="E17" s="9">
        <v>23</v>
      </c>
      <c r="F17" s="9">
        <v>13</v>
      </c>
      <c r="G17" s="9"/>
      <c r="H17" s="10"/>
      <c r="I17" s="9">
        <f t="shared" si="2"/>
        <v>10</v>
      </c>
      <c r="J17" s="10"/>
      <c r="K17" s="9">
        <v>0</v>
      </c>
      <c r="L17" s="10">
        <f t="shared" si="3"/>
        <v>0</v>
      </c>
      <c r="M17" s="53">
        <v>47.27</v>
      </c>
      <c r="N17" s="15">
        <v>0.56999999999999995</v>
      </c>
      <c r="O17" s="55"/>
      <c r="P17" s="55"/>
    </row>
    <row r="18" spans="1:16" s="11" customFormat="1" ht="15" x14ac:dyDescent="0.25">
      <c r="A18" s="54" t="s">
        <v>50</v>
      </c>
      <c r="B18" s="9" t="s">
        <v>44</v>
      </c>
      <c r="C18" s="9" t="s">
        <v>56</v>
      </c>
      <c r="D18" s="28" t="s">
        <v>32</v>
      </c>
      <c r="E18" s="9">
        <v>34</v>
      </c>
      <c r="F18" s="9">
        <v>21</v>
      </c>
      <c r="G18" s="9"/>
      <c r="H18" s="10"/>
      <c r="I18" s="9">
        <f t="shared" ref="I18:I19" si="4">(E18-SUM(F18:G18))-K18</f>
        <v>13</v>
      </c>
      <c r="J18" s="10"/>
      <c r="K18" s="9">
        <v>0</v>
      </c>
      <c r="L18" s="10">
        <f t="shared" ref="L18:L19" si="5">K18/E18</f>
        <v>0</v>
      </c>
      <c r="M18" s="53">
        <v>52.86</v>
      </c>
      <c r="N18" s="15">
        <v>0.62</v>
      </c>
    </row>
    <row r="19" spans="1:16" s="11" customFormat="1" ht="15" x14ac:dyDescent="0.25">
      <c r="A19" s="11" t="s">
        <v>50</v>
      </c>
      <c r="B19" s="9" t="s">
        <v>38</v>
      </c>
      <c r="C19" s="9" t="s">
        <v>56</v>
      </c>
      <c r="D19" s="28" t="s">
        <v>32</v>
      </c>
      <c r="E19" s="9">
        <v>34</v>
      </c>
      <c r="F19" s="9">
        <v>27</v>
      </c>
      <c r="G19" s="9"/>
      <c r="H19" s="10"/>
      <c r="I19" s="9">
        <f t="shared" si="4"/>
        <v>7</v>
      </c>
      <c r="J19" s="10"/>
      <c r="K19" s="9">
        <v>0</v>
      </c>
      <c r="L19" s="10">
        <f t="shared" si="5"/>
        <v>0</v>
      </c>
      <c r="M19" s="53">
        <v>66.66</v>
      </c>
      <c r="N19" s="15">
        <v>0.79</v>
      </c>
    </row>
    <row r="20" spans="1:16" s="11" customFormat="1" ht="15" x14ac:dyDescent="0.25">
      <c r="A20" s="28" t="str">
        <f>'1'!A17</f>
        <v>ADMINISTRACION DE OPERACIONES II</v>
      </c>
      <c r="B20" s="9" t="s">
        <v>44</v>
      </c>
      <c r="C20" s="9" t="s">
        <v>47</v>
      </c>
      <c r="D20" s="28" t="s">
        <v>32</v>
      </c>
      <c r="E20" s="9">
        <v>15</v>
      </c>
      <c r="F20" s="9">
        <v>13</v>
      </c>
      <c r="G20" s="9"/>
      <c r="H20" s="10"/>
      <c r="I20" s="9">
        <f>(E20-SUM(F20:G20))-K20</f>
        <v>2</v>
      </c>
      <c r="J20" s="10"/>
      <c r="K20" s="9">
        <v>0</v>
      </c>
      <c r="L20" s="10">
        <f>K20/E20</f>
        <v>0</v>
      </c>
      <c r="M20" s="53">
        <v>78.72</v>
      </c>
      <c r="N20" s="15">
        <v>0.87</v>
      </c>
    </row>
    <row r="21" spans="1:16" s="11" customFormat="1" ht="15" x14ac:dyDescent="0.25">
      <c r="A21" s="28" t="str">
        <f>'1'!A18</f>
        <v>METODOLOGIA DIX SIGMA</v>
      </c>
      <c r="B21" s="9" t="s">
        <v>44</v>
      </c>
      <c r="C21" s="9" t="s">
        <v>57</v>
      </c>
      <c r="D21" s="28" t="s">
        <v>32</v>
      </c>
      <c r="E21" s="9">
        <v>11</v>
      </c>
      <c r="F21" s="9">
        <v>3</v>
      </c>
      <c r="G21" s="9"/>
      <c r="H21" s="10"/>
      <c r="I21" s="9">
        <f t="shared" ref="I21" si="6">(E21-SUM(F21:G21))-K21</f>
        <v>8</v>
      </c>
      <c r="J21" s="10"/>
      <c r="K21" s="9">
        <v>0</v>
      </c>
      <c r="L21" s="10">
        <f t="shared" ref="L21" si="7">K21/E21</f>
        <v>0</v>
      </c>
      <c r="M21" s="53">
        <v>24.55</v>
      </c>
      <c r="N21" s="15">
        <v>0.27</v>
      </c>
    </row>
    <row r="22" spans="1:16" s="11" customFormat="1" x14ac:dyDescent="0.2">
      <c r="A22" s="28"/>
      <c r="B22" s="9"/>
      <c r="C22" s="9"/>
      <c r="D22" s="28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28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22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SUM(E16:E28)</f>
        <v>140</v>
      </c>
      <c r="F29" s="17">
        <f>SUM(F16:F28)</f>
        <v>88</v>
      </c>
      <c r="G29" s="17">
        <f>SUM(G16:G28)</f>
        <v>0</v>
      </c>
      <c r="H29" s="18">
        <f>SUM(F29:G29)/E29</f>
        <v>0.62857142857142856</v>
      </c>
      <c r="I29" s="17">
        <f t="shared" ref="I29" si="8">(E29-SUM(F29:G29))-K29</f>
        <v>52</v>
      </c>
      <c r="J29" s="18">
        <f t="shared" ref="J29" si="9">I29/E29</f>
        <v>0.37142857142857144</v>
      </c>
      <c r="K29" s="17">
        <f>SUM(K16:K28)</f>
        <v>0</v>
      </c>
      <c r="L29" s="18">
        <f t="shared" ref="L29" si="10">K29/E29</f>
        <v>0</v>
      </c>
      <c r="M29" s="17">
        <f>AVERAGE(M16:M28)</f>
        <v>51.618333333333332</v>
      </c>
      <c r="N29" s="19">
        <f>AVERAGE(N16:N28)</f>
        <v>0.6</v>
      </c>
    </row>
    <row r="31" spans="1:16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47" t="s">
        <v>27</v>
      </c>
      <c r="C34" s="47"/>
      <c r="D34" s="47"/>
      <c r="G34" s="32" t="s">
        <v>28</v>
      </c>
      <c r="H34" s="32"/>
      <c r="I34" s="32"/>
      <c r="J34" s="32"/>
    </row>
    <row r="35" spans="1:10" ht="62.25" customHeight="1" x14ac:dyDescent="0.2">
      <c r="B35" s="48"/>
      <c r="C35" s="48"/>
      <c r="D35" s="48"/>
      <c r="G35" s="44"/>
      <c r="H35" s="44"/>
      <c r="I35" s="44"/>
      <c r="J35" s="44"/>
    </row>
    <row r="36" spans="1:10" hidden="1" x14ac:dyDescent="0.2">
      <c r="A36" s="49" t="e">
        <v>#REF!</v>
      </c>
      <c r="B36" s="49"/>
      <c r="C36" s="6"/>
      <c r="E36" s="49"/>
      <c r="F36" s="49"/>
      <c r="G36" s="49"/>
      <c r="H36" s="49"/>
    </row>
    <row r="37" spans="1:10" hidden="1" x14ac:dyDescent="0.2"/>
    <row r="38" spans="1:10" ht="45" customHeight="1" x14ac:dyDescent="0.2">
      <c r="B38" s="50" t="str">
        <f>B10</f>
        <v>MII. ELVIRA GOMEZ BARRIENTOS</v>
      </c>
      <c r="C38" s="50"/>
      <c r="D38" s="50"/>
      <c r="E38" s="13"/>
      <c r="F38" s="13"/>
      <c r="G38" s="51" t="s">
        <v>42</v>
      </c>
      <c r="H38" s="51"/>
      <c r="I38" s="51"/>
      <c r="J38" s="5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91" zoomScaleNormal="91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7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5703125" style="1" bestFit="1" customWidth="1"/>
    <col min="15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5" x14ac:dyDescent="0.25">
      <c r="A14" s="25" t="str">
        <f>'1'!A16</f>
        <v>HIGIENE Y SEGURIDAD INDUSTRIAL</v>
      </c>
      <c r="B14" s="22" t="s">
        <v>33</v>
      </c>
      <c r="C14" s="22" t="s">
        <v>45</v>
      </c>
      <c r="D14" s="22" t="s">
        <v>32</v>
      </c>
      <c r="E14" s="22">
        <f>'1'!E16</f>
        <v>34</v>
      </c>
      <c r="F14" s="22">
        <v>13</v>
      </c>
      <c r="G14" s="22">
        <v>20</v>
      </c>
      <c r="H14" s="23">
        <f>(F14+G14)/E14</f>
        <v>0.97058823529411764</v>
      </c>
      <c r="I14" s="22">
        <f>(E14-SUM(F14:G14))-K14</f>
        <v>1</v>
      </c>
      <c r="J14" s="23">
        <f>1-H14</f>
        <v>2.9411764705882359E-2</v>
      </c>
      <c r="K14" s="22">
        <v>0</v>
      </c>
      <c r="L14" s="23">
        <f>K14/E14</f>
        <v>0</v>
      </c>
      <c r="M14" s="29">
        <v>69.13</v>
      </c>
      <c r="N14" s="24">
        <v>0.73</v>
      </c>
    </row>
    <row r="15" spans="1:14" s="11" customFormat="1" ht="15" x14ac:dyDescent="0.25">
      <c r="A15" s="25" t="str">
        <f>'1'!A14</f>
        <v xml:space="preserve">INGENIERIA ECONOMICA </v>
      </c>
      <c r="B15" s="22" t="s">
        <v>33</v>
      </c>
      <c r="C15" s="22" t="s">
        <v>46</v>
      </c>
      <c r="D15" s="22" t="s">
        <v>32</v>
      </c>
      <c r="E15" s="22">
        <f>'1'!E14</f>
        <v>24</v>
      </c>
      <c r="F15" s="22">
        <v>1</v>
      </c>
      <c r="G15" s="22">
        <v>9</v>
      </c>
      <c r="H15" s="23">
        <f>(F15+G15)/E15</f>
        <v>0.41666666666666669</v>
      </c>
      <c r="I15" s="22">
        <f t="shared" ref="I15:I19" si="0">(E15-SUM(F15:G15))-K15</f>
        <v>14</v>
      </c>
      <c r="J15" s="23">
        <f t="shared" ref="J15:J19" si="1">1-H15</f>
        <v>0.58333333333333326</v>
      </c>
      <c r="K15" s="22">
        <v>0</v>
      </c>
      <c r="L15" s="23">
        <f t="shared" ref="L15:L18" si="2">K15/E15</f>
        <v>0</v>
      </c>
      <c r="M15" s="29">
        <v>46.42</v>
      </c>
      <c r="N15" s="24">
        <v>0.56000000000000005</v>
      </c>
    </row>
    <row r="16" spans="1:14" s="11" customFormat="1" x14ac:dyDescent="0.2">
      <c r="A16" s="25" t="str">
        <f>'1'!A15</f>
        <v xml:space="preserve">INGENIERIA ECONOMICA </v>
      </c>
      <c r="B16" s="22" t="s">
        <v>33</v>
      </c>
      <c r="C16" s="22" t="s">
        <v>47</v>
      </c>
      <c r="D16" s="22" t="s">
        <v>32</v>
      </c>
      <c r="E16" s="22">
        <f>'1'!E15</f>
        <v>23</v>
      </c>
      <c r="F16" s="22">
        <v>6</v>
      </c>
      <c r="G16" s="22">
        <v>8</v>
      </c>
      <c r="H16" s="23">
        <f t="shared" ref="H16:H19" si="3">(F16+G16)/E16</f>
        <v>0.60869565217391308</v>
      </c>
      <c r="I16" s="22">
        <f t="shared" si="0"/>
        <v>9</v>
      </c>
      <c r="J16" s="23">
        <f t="shared" si="1"/>
        <v>0.39130434782608692</v>
      </c>
      <c r="K16" s="22">
        <v>0</v>
      </c>
      <c r="L16" s="23">
        <f t="shared" si="2"/>
        <v>0</v>
      </c>
      <c r="M16" s="22">
        <v>51.94</v>
      </c>
      <c r="N16" s="24">
        <v>0.64</v>
      </c>
    </row>
    <row r="17" spans="1:14" s="11" customFormat="1" x14ac:dyDescent="0.2">
      <c r="A17" s="25" t="str">
        <f>'1'!A17</f>
        <v>ADMINISTRACION DE OPERACIONES II</v>
      </c>
      <c r="B17" s="22" t="s">
        <v>33</v>
      </c>
      <c r="C17" s="22" t="str">
        <f>'1'!C17</f>
        <v>601B</v>
      </c>
      <c r="D17" s="22" t="s">
        <v>32</v>
      </c>
      <c r="E17" s="22">
        <f>'1'!E17</f>
        <v>15</v>
      </c>
      <c r="F17" s="22">
        <v>4</v>
      </c>
      <c r="G17" s="22">
        <v>2</v>
      </c>
      <c r="H17" s="23">
        <f t="shared" si="3"/>
        <v>0.4</v>
      </c>
      <c r="I17" s="22">
        <f t="shared" si="0"/>
        <v>9</v>
      </c>
      <c r="J17" s="23">
        <f t="shared" si="1"/>
        <v>0.6</v>
      </c>
      <c r="K17" s="22">
        <v>0</v>
      </c>
      <c r="L17" s="23">
        <f t="shared" si="2"/>
        <v>0</v>
      </c>
      <c r="M17" s="22">
        <v>71.61</v>
      </c>
      <c r="N17" s="24">
        <v>0.86</v>
      </c>
    </row>
    <row r="18" spans="1:14" s="11" customFormat="1" x14ac:dyDescent="0.2">
      <c r="A18" s="25" t="str">
        <f>'1'!A18</f>
        <v>METODOLOGIA DIX SIGMA</v>
      </c>
      <c r="B18" s="22" t="s">
        <v>33</v>
      </c>
      <c r="C18" s="22" t="str">
        <f>'1'!C18</f>
        <v>801A</v>
      </c>
      <c r="D18" s="22" t="s">
        <v>32</v>
      </c>
      <c r="E18" s="22">
        <f>'1'!E18</f>
        <v>11</v>
      </c>
      <c r="F18" s="22">
        <v>10</v>
      </c>
      <c r="G18" s="22">
        <v>8</v>
      </c>
      <c r="H18" s="23">
        <f t="shared" si="3"/>
        <v>1.6363636363636365</v>
      </c>
      <c r="I18" s="22">
        <f t="shared" si="0"/>
        <v>-7</v>
      </c>
      <c r="J18" s="23">
        <f t="shared" si="1"/>
        <v>-0.63636363636363646</v>
      </c>
      <c r="K18" s="22">
        <v>0</v>
      </c>
      <c r="L18" s="23">
        <f t="shared" si="2"/>
        <v>0</v>
      </c>
      <c r="M18" s="22">
        <v>69.13</v>
      </c>
      <c r="N18" s="24">
        <v>0.86</v>
      </c>
    </row>
    <row r="19" spans="1:14" s="11" customFormat="1" x14ac:dyDescent="0.2">
      <c r="A19" s="25" t="e">
        <f>'1'!#REF!</f>
        <v>#REF!</v>
      </c>
      <c r="B19" s="22" t="s">
        <v>33</v>
      </c>
      <c r="C19" s="22" t="s">
        <v>48</v>
      </c>
      <c r="D19" s="22" t="s">
        <v>32</v>
      </c>
      <c r="E19" s="22" t="e">
        <f>'1'!#REF!</f>
        <v>#REF!</v>
      </c>
      <c r="F19" s="22">
        <v>1</v>
      </c>
      <c r="G19" s="22">
        <v>3</v>
      </c>
      <c r="H19" s="23" t="e">
        <f t="shared" si="3"/>
        <v>#REF!</v>
      </c>
      <c r="I19" s="22" t="e">
        <f t="shared" si="0"/>
        <v>#REF!</v>
      </c>
      <c r="J19" s="23" t="e">
        <f t="shared" si="1"/>
        <v>#REF!</v>
      </c>
      <c r="K19" s="22">
        <v>0</v>
      </c>
      <c r="L19" s="23" t="e">
        <f t="shared" ref="L19" si="4">K19/E19</f>
        <v>#REF!</v>
      </c>
      <c r="M19" s="22">
        <v>53.42</v>
      </c>
      <c r="N19" s="24">
        <v>0.67</v>
      </c>
    </row>
    <row r="20" spans="1:14" s="11" customFormat="1" x14ac:dyDescent="0.2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35</v>
      </c>
      <c r="G28" s="17">
        <f>SUM(G14:G27)</f>
        <v>50</v>
      </c>
      <c r="H28" s="18" t="e">
        <f>SUM(F28:G28)/E28</f>
        <v>#REF!</v>
      </c>
      <c r="I28" s="17" t="e">
        <f t="shared" ref="I28" si="5">(E28-SUM(F28:G28))-K28</f>
        <v>#REF!</v>
      </c>
      <c r="J28" s="18" t="e">
        <f t="shared" ref="J28" si="6">I28/E28</f>
        <v>#REF!</v>
      </c>
      <c r="K28" s="17">
        <f>SUM(K14:K27)</f>
        <v>0</v>
      </c>
      <c r="L28" s="18" t="e">
        <f t="shared" ref="L28" si="7">K28/E28</f>
        <v>#REF!</v>
      </c>
      <c r="M28" s="30">
        <f>AVERAGE(M14:M27)</f>
        <v>60.275000000000006</v>
      </c>
      <c r="N28" s="19">
        <f>AVERAGE(N14:N26)</f>
        <v>0.72000000000000008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MII. ELVIRA GOMEZ BARRIENTOS</v>
      </c>
      <c r="C37" s="50"/>
      <c r="D37" s="50"/>
      <c r="E37" s="13"/>
      <c r="F37" s="13"/>
      <c r="G37" s="52" t="s">
        <v>37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2025-06-05T04:11:20Z</dcterms:modified>
  <cp:category/>
  <cp:contentStatus/>
</cp:coreProperties>
</file>