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9200" windowHeight="809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D16" i="24" s="1"/>
  <c r="C16" i="23"/>
  <c r="C16" i="24" s="1"/>
  <c r="A16" i="23"/>
  <c r="A16" i="24" s="1"/>
  <c r="E15" i="23"/>
  <c r="D15" i="23"/>
  <c r="C15" i="23"/>
  <c r="C15" i="24" s="1"/>
  <c r="A15" i="23"/>
  <c r="A15" i="24" s="1"/>
  <c r="E14" i="23"/>
  <c r="D14" i="23"/>
  <c r="C14" i="23"/>
  <c r="C14" i="24" s="1"/>
  <c r="A14" i="23"/>
  <c r="A14" i="24" s="1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I14" i="22"/>
  <c r="L14" i="25"/>
  <c r="L15" i="25"/>
  <c r="L16" i="25"/>
  <c r="H14" i="25"/>
  <c r="H15" i="25"/>
  <c r="H16" i="25"/>
  <c r="E28" i="25"/>
  <c r="L14" i="23"/>
  <c r="L15" i="23"/>
  <c r="L16" i="23"/>
  <c r="E28" i="23"/>
  <c r="L14" i="22"/>
  <c r="E28" i="22"/>
  <c r="I28" i="10"/>
  <c r="L28" i="10"/>
  <c r="E28" i="24" l="1"/>
  <c r="I16" i="24"/>
  <c r="L16" i="24"/>
  <c r="I15" i="24"/>
  <c r="L15" i="24"/>
  <c r="I14" i="24"/>
  <c r="L14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<sst xmlns="http://schemas.openxmlformats.org/spreadsheetml/2006/main" count="191" uniqueCount="53">
  <si>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</si>
  <si>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</si>
  <si>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</si>
  <si>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</si>
  <si>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</si>
  <si>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</si>
  <si>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</si>
  <si>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</si>
  <si>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</si>
  <si>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</si>
  <si>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</si>
  <si>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</si>
  <si>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</si>
  <si>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</si>
  <si>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</si>
  <si>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</si>
  <si>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</si>
  <si>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</si>
  <si>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</si>
  <si>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</si>
  <si>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</si>
  <si>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</si>
  <si>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</si>
  <si>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</si>
  <si>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</si>
  <si>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</si>
  <si>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</si>
  <si>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</si>
  <si>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</si>
  <si>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</si>
  <si>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</si>
  <si>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</si>
  <si>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</si>
  <si>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</si>
  <si>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</si>
  <si>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</si>
  <si>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</si>
  <si>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</si>
  <si>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</si>
  <si>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</si>
  <si>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CONTABILIDAD GERENCIAL</t>
  </si>
  <si>
    <t>305 C</t>
  </si>
  <si>
    <t>FEBRERO-JUNIO 2025</t>
  </si>
  <si>
    <t>COSTOS DE MANUFACTURA</t>
  </si>
  <si>
    <t>CONTABILIDAD ORIENTADA A LOS NEGOCIOS</t>
  </si>
  <si>
    <t>DERECHO FISCAL</t>
  </si>
  <si>
    <t>ADMINISTRACIÓN FINANCIERA 2</t>
  </si>
  <si>
    <t>205 A</t>
  </si>
  <si>
    <t>205 B</t>
  </si>
  <si>
    <t>207 B</t>
  </si>
  <si>
    <t>405 C</t>
  </si>
  <si>
    <t>605 B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</si>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</sst>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1546293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435909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359709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332815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180415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0" zoomScaleNormal="80" zoomScaleSheetLayoutView="100" workbookViewId="0">
      <selection activeCell="M22" sqref="M22"/>
    </sheetView>
  </sheetViews>
  <sheetFormatPr baseColWidth="10" defaultColWidth="11.41796875" defaultRowHeight="12.3" x14ac:dyDescent="0.4"/>
  <cols>
    <col min="1" max="1" width="38.578125" style="1" bestFit="1" customWidth="1"/>
    <col min="2" max="2" width="7.26171875" style="1" customWidth="1"/>
    <col min="3" max="3" width="9.52343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 t="s">
        <v>32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40" t="s">
        <v>7</v>
      </c>
      <c r="J8" s="40"/>
      <c r="K8" s="40"/>
      <c r="L8" s="34" t="s">
        <v>42</v>
      </c>
      <c r="M8" s="34"/>
      <c r="N8" s="34"/>
    </row>
    <row r="10" spans="1:14" x14ac:dyDescent="0.4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8" t="s">
        <v>43</v>
      </c>
      <c r="B14" s="9">
        <v>1</v>
      </c>
      <c r="C14" s="23" t="s">
        <v>47</v>
      </c>
      <c r="D14" s="9" t="s">
        <v>31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71.819999999999993</v>
      </c>
      <c r="N14" s="15">
        <v>1</v>
      </c>
    </row>
    <row r="15" spans="1:14" s="11" customFormat="1" x14ac:dyDescent="0.4">
      <c r="A15" s="8" t="s">
        <v>43</v>
      </c>
      <c r="B15" s="9">
        <v>1</v>
      </c>
      <c r="C15" s="23" t="s">
        <v>48</v>
      </c>
      <c r="D15" s="9" t="s">
        <v>31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70.41</v>
      </c>
      <c r="N15" s="15">
        <v>1</v>
      </c>
    </row>
    <row r="16" spans="1:14" s="11" customFormat="1" ht="24.6" x14ac:dyDescent="0.4">
      <c r="A16" s="8" t="s">
        <v>44</v>
      </c>
      <c r="B16" s="9">
        <v>1</v>
      </c>
      <c r="C16" s="23" t="s">
        <v>49</v>
      </c>
      <c r="D16" s="9" t="s">
        <v>52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70.05</v>
      </c>
      <c r="N16" s="15">
        <v>1</v>
      </c>
    </row>
    <row r="17" spans="1:14" s="11" customFormat="1" x14ac:dyDescent="0.4">
      <c r="A17" s="8" t="s">
        <v>45</v>
      </c>
      <c r="B17" s="9">
        <v>1</v>
      </c>
      <c r="C17" s="23" t="s">
        <v>50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70.2</v>
      </c>
      <c r="N17" s="15">
        <v>1</v>
      </c>
    </row>
    <row r="18" spans="1:14" s="11" customFormat="1" x14ac:dyDescent="0.4">
      <c r="A18" s="8" t="s">
        <v>46</v>
      </c>
      <c r="B18" s="9">
        <v>1</v>
      </c>
      <c r="C18" s="23" t="s">
        <v>51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70.495999999999995</v>
      </c>
      <c r="N28" s="19">
        <f>AVERAGE(N14:N27)</f>
        <v>1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">
        <v>34</v>
      </c>
      <c r="C37" s="28"/>
      <c r="D37" s="28"/>
      <c r="E37" s="13"/>
      <c r="F37" s="13"/>
      <c r="G37" s="28" t="s">
        <v>39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22" sqref="N22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5.578125" style="1" bestFit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 t="s">
        <v>33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9" t="str">
        <f>'1'!A14</f>
        <v>COSTOS DE MANUFACTURA</v>
      </c>
      <c r="B14" s="9" t="s">
        <v>36</v>
      </c>
      <c r="C14" s="9" t="str">
        <f>'1'!C14</f>
        <v>205 A</v>
      </c>
      <c r="D14" s="9" t="str">
        <f>'1'!D14</f>
        <v>DLA</v>
      </c>
      <c r="E14" s="9">
        <f>'1'!E14</f>
        <v>35</v>
      </c>
      <c r="F14" s="9">
        <v>36</v>
      </c>
      <c r="G14" s="9"/>
      <c r="H14" s="10"/>
      <c r="I14" s="9">
        <f t="shared" ref="I14:I28" si="0">(E14-SUM(F14:G14))-K14</f>
        <v>-1</v>
      </c>
      <c r="J14" s="10"/>
      <c r="K14" s="9"/>
      <c r="L14" s="10">
        <f t="shared" ref="L14:L28" si="1">K14/E14</f>
        <v>0</v>
      </c>
      <c r="M14" s="9">
        <v>66</v>
      </c>
      <c r="N14" s="15">
        <v>0.92</v>
      </c>
    </row>
    <row r="15" spans="1:14" s="11" customFormat="1" x14ac:dyDescent="0.4">
      <c r="A15" s="9" t="str">
        <f>'1'!A15</f>
        <v>COSTOS DE MANUFACTURA</v>
      </c>
      <c r="B15" s="9" t="s">
        <v>36</v>
      </c>
      <c r="C15" s="9" t="str">
        <f>'1'!C15</f>
        <v>205 B</v>
      </c>
      <c r="D15" s="9" t="str">
        <f>'1'!D15</f>
        <v>DLA</v>
      </c>
      <c r="E15" s="9">
        <f>'1'!E15</f>
        <v>34</v>
      </c>
      <c r="F15" s="9">
        <v>37</v>
      </c>
      <c r="G15" s="9"/>
      <c r="H15" s="10"/>
      <c r="I15" s="9">
        <f t="shared" si="0"/>
        <v>-3</v>
      </c>
      <c r="J15" s="10"/>
      <c r="K15" s="9"/>
      <c r="L15" s="10">
        <f t="shared" si="1"/>
        <v>0</v>
      </c>
      <c r="M15" s="9">
        <v>70</v>
      </c>
      <c r="N15" s="15">
        <v>1</v>
      </c>
    </row>
    <row r="16" spans="1:14" s="11" customFormat="1" ht="24.6" x14ac:dyDescent="0.4">
      <c r="A16" s="9" t="str">
        <f>'1'!A16</f>
        <v>CONTABILIDAD ORIENTADA A LOS NEGOCIOS</v>
      </c>
      <c r="B16" s="9" t="s">
        <v>36</v>
      </c>
      <c r="C16" s="9" t="str">
        <f>'1'!C16</f>
        <v>207 B</v>
      </c>
      <c r="D16" s="9" t="str">
        <f>'1'!D16</f>
        <v>IGE</v>
      </c>
      <c r="E16" s="9">
        <f>'1'!E16</f>
        <v>17</v>
      </c>
      <c r="F16" s="9">
        <v>10</v>
      </c>
      <c r="G16" s="9"/>
      <c r="H16" s="10"/>
      <c r="I16" s="9">
        <f t="shared" si="0"/>
        <v>7</v>
      </c>
      <c r="J16" s="10"/>
      <c r="K16" s="9"/>
      <c r="L16" s="10">
        <f t="shared" si="1"/>
        <v>0</v>
      </c>
      <c r="M16" s="9">
        <v>59</v>
      </c>
      <c r="N16" s="1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83</v>
      </c>
      <c r="G28" s="17"/>
      <c r="H28" s="18"/>
      <c r="I28" s="17">
        <f t="shared" si="0"/>
        <v>3</v>
      </c>
      <c r="J28" s="18"/>
      <c r="K28" s="17"/>
      <c r="L28" s="18">
        <f t="shared" si="1"/>
        <v>0</v>
      </c>
      <c r="M28" s="17">
        <f>AVERAGE(M14:M27)</f>
        <v>65</v>
      </c>
      <c r="N28" s="19">
        <f>AVERAGE(N14:N27)</f>
        <v>0.91666666666666663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M21" sqref="M21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6.62890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'1'!A14</f>
        <v>COSTOS DE MANUFACTURA</v>
      </c>
      <c r="B14" s="23" t="s">
        <v>37</v>
      </c>
      <c r="C14" s="23" t="str">
        <f>'1'!C14</f>
        <v>205 A</v>
      </c>
      <c r="D14" s="23" t="str">
        <f>'1'!D14</f>
        <v>DLA</v>
      </c>
      <c r="E14" s="23">
        <f>'1'!E14</f>
        <v>35</v>
      </c>
      <c r="F14" s="23">
        <v>28</v>
      </c>
      <c r="G14" s="23"/>
      <c r="H14" s="24"/>
      <c r="I14" s="23">
        <f t="shared" ref="I14:I28" si="0">(E14-SUM(F14:G14))-K14</f>
        <v>7</v>
      </c>
      <c r="J14" s="24"/>
      <c r="K14" s="23">
        <v>0</v>
      </c>
      <c r="L14" s="24">
        <f t="shared" ref="L14:L28" si="1">K14/E14</f>
        <v>0</v>
      </c>
      <c r="M14" s="23">
        <v>55</v>
      </c>
      <c r="N14" s="25">
        <v>0.72</v>
      </c>
    </row>
    <row r="15" spans="1:14" s="11" customFormat="1" x14ac:dyDescent="0.4">
      <c r="A15" s="23" t="str">
        <f>'1'!A15</f>
        <v>COSTOS DE MANUFACTURA</v>
      </c>
      <c r="B15" s="23" t="s">
        <v>37</v>
      </c>
      <c r="C15" s="23" t="str">
        <f>'1'!C15</f>
        <v>205 B</v>
      </c>
      <c r="D15" s="23" t="str">
        <f>'1'!D15</f>
        <v>DLA</v>
      </c>
      <c r="E15" s="23">
        <f>'1'!E15</f>
        <v>34</v>
      </c>
      <c r="F15" s="23">
        <v>27</v>
      </c>
      <c r="G15" s="23"/>
      <c r="H15" s="24"/>
      <c r="I15" s="23">
        <f t="shared" si="0"/>
        <v>7</v>
      </c>
      <c r="J15" s="24"/>
      <c r="K15" s="23">
        <v>0</v>
      </c>
      <c r="L15" s="24">
        <f t="shared" si="1"/>
        <v>0</v>
      </c>
      <c r="M15" s="23">
        <v>58</v>
      </c>
      <c r="N15" s="25">
        <v>0.73</v>
      </c>
    </row>
    <row r="16" spans="1:14" s="11" customFormat="1" ht="24.6" x14ac:dyDescent="0.4">
      <c r="A16" s="23" t="str">
        <f>'1'!A16</f>
        <v>CONTABILIDAD ORIENTADA A LOS NEGOCIOS</v>
      </c>
      <c r="B16" s="23" t="s">
        <v>36</v>
      </c>
      <c r="C16" s="23" t="str">
        <f>'1'!C16</f>
        <v>207 B</v>
      </c>
      <c r="D16" s="23" t="str">
        <f>'1'!D16</f>
        <v>IGE</v>
      </c>
      <c r="E16" s="23">
        <f>'1'!E16</f>
        <v>17</v>
      </c>
      <c r="F16" s="23">
        <v>10</v>
      </c>
      <c r="G16" s="23"/>
      <c r="H16" s="24"/>
      <c r="I16" s="23">
        <f t="shared" si="0"/>
        <v>7</v>
      </c>
      <c r="J16" s="24"/>
      <c r="K16" s="23">
        <v>0</v>
      </c>
      <c r="L16" s="24">
        <f t="shared" si="1"/>
        <v>0</v>
      </c>
      <c r="M16" s="23">
        <v>59</v>
      </c>
      <c r="N16" s="25">
        <v>0.83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65</v>
      </c>
      <c r="G28" s="17">
        <f>SUM(G14:G27)</f>
        <v>0</v>
      </c>
      <c r="H28" s="18"/>
      <c r="I28" s="17">
        <f t="shared" si="0"/>
        <v>21</v>
      </c>
      <c r="J28" s="18"/>
      <c r="K28" s="17">
        <f>SUM(K14:K27)</f>
        <v>0</v>
      </c>
      <c r="L28" s="18">
        <f t="shared" si="1"/>
        <v>0</v>
      </c>
      <c r="M28" s="17">
        <f>AVERAGE(M14:M27)</f>
        <v>57.333333333333336</v>
      </c>
      <c r="N28" s="19">
        <f>AVERAGE(N14:N27)</f>
        <v>0.7599999999999999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85" zoomScaleNormal="85" zoomScaleSheetLayoutView="100" workbookViewId="0">
      <selection activeCell="N23" sqref="N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7" style="3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22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'3'!A14</f>
        <v>COSTOS DE MANUFACTURA</v>
      </c>
      <c r="B14" s="23" t="s">
        <v>38</v>
      </c>
      <c r="C14" s="23" t="str">
        <f>'3'!C14</f>
        <v>205 A</v>
      </c>
      <c r="D14" s="23" t="str">
        <f>'3'!D14</f>
        <v>DLA</v>
      </c>
      <c r="E14" s="23">
        <f>'3'!E14</f>
        <v>35</v>
      </c>
      <c r="F14" s="23">
        <v>28</v>
      </c>
      <c r="G14" s="23"/>
      <c r="H14" s="24"/>
      <c r="I14" s="23">
        <f t="shared" ref="I14:I28" si="0">(E14-SUM(F14:G14))-K14</f>
        <v>7</v>
      </c>
      <c r="J14" s="24"/>
      <c r="K14" s="23">
        <v>0</v>
      </c>
      <c r="L14" s="24">
        <f t="shared" ref="L14:L28" si="1">K14/E14</f>
        <v>0</v>
      </c>
      <c r="M14" s="23">
        <v>52</v>
      </c>
      <c r="N14" s="25">
        <v>0.72</v>
      </c>
    </row>
    <row r="15" spans="1:14" s="11" customFormat="1" x14ac:dyDescent="0.4">
      <c r="A15" s="23" t="str">
        <f>'3'!A15</f>
        <v>COSTOS DE MANUFACTURA</v>
      </c>
      <c r="B15" s="23" t="s">
        <v>38</v>
      </c>
      <c r="C15" s="23" t="str">
        <f>'3'!C15</f>
        <v>205 B</v>
      </c>
      <c r="D15" s="23" t="str">
        <f>'3'!D15</f>
        <v>DLA</v>
      </c>
      <c r="E15" s="23">
        <f>'3'!E15</f>
        <v>34</v>
      </c>
      <c r="F15" s="23">
        <v>27</v>
      </c>
      <c r="G15" s="23"/>
      <c r="H15" s="24"/>
      <c r="I15" s="23">
        <f t="shared" si="0"/>
        <v>7</v>
      </c>
      <c r="J15" s="24"/>
      <c r="K15" s="23">
        <v>0</v>
      </c>
      <c r="L15" s="24">
        <f t="shared" si="1"/>
        <v>0</v>
      </c>
      <c r="M15" s="23">
        <v>52</v>
      </c>
      <c r="N15" s="25">
        <v>0.73</v>
      </c>
    </row>
    <row r="16" spans="1:14" s="11" customFormat="1" ht="24.6" x14ac:dyDescent="0.4">
      <c r="A16" s="23" t="str">
        <f>'3'!A16</f>
        <v>CONTABILIDAD ORIENTADA A LOS NEGOCIOS</v>
      </c>
      <c r="B16" s="23" t="s">
        <v>37</v>
      </c>
      <c r="C16" s="23" t="str">
        <f>'3'!C16</f>
        <v>207 B</v>
      </c>
      <c r="D16" s="23" t="str">
        <f>'3'!D16</f>
        <v>IGE</v>
      </c>
      <c r="E16" s="23">
        <f>'3'!E16</f>
        <v>17</v>
      </c>
      <c r="F16" s="23">
        <v>5</v>
      </c>
      <c r="G16" s="23"/>
      <c r="H16" s="24"/>
      <c r="I16" s="23">
        <f t="shared" si="0"/>
        <v>12</v>
      </c>
      <c r="J16" s="24"/>
      <c r="K16" s="23">
        <v>0</v>
      </c>
      <c r="L16" s="24">
        <f t="shared" si="1"/>
        <v>0</v>
      </c>
      <c r="M16" s="23">
        <v>33</v>
      </c>
      <c r="N16" s="25">
        <v>0.42</v>
      </c>
    </row>
    <row r="17" spans="1:14" s="11" customFormat="1" x14ac:dyDescent="0.4">
      <c r="A17" s="23" t="s">
        <v>40</v>
      </c>
      <c r="B17" s="23" t="s">
        <v>38</v>
      </c>
      <c r="C17" s="23" t="s">
        <v>41</v>
      </c>
      <c r="D17" s="23" t="s">
        <v>31</v>
      </c>
      <c r="E17" s="23">
        <v>12</v>
      </c>
      <c r="F17" s="23">
        <v>9</v>
      </c>
      <c r="G17" s="23"/>
      <c r="H17" s="24"/>
      <c r="I17" s="23">
        <v>3</v>
      </c>
      <c r="J17" s="24"/>
      <c r="K17" s="23">
        <v>0</v>
      </c>
      <c r="L17" s="24">
        <v>0</v>
      </c>
      <c r="M17" s="23">
        <v>58</v>
      </c>
      <c r="N17" s="25">
        <v>0.75</v>
      </c>
    </row>
    <row r="18" spans="1:14" s="11" customFormat="1" x14ac:dyDescent="0.4">
      <c r="A18" s="9"/>
      <c r="B18" s="9"/>
      <c r="C18" s="23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23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23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23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23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23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23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23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23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23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26" t="s">
        <v>25</v>
      </c>
      <c r="D28" s="17" t="s">
        <v>25</v>
      </c>
      <c r="E28" s="17">
        <f>SUM(E14:E27)</f>
        <v>98</v>
      </c>
      <c r="F28" s="17">
        <f>SUM(F14:F27)</f>
        <v>69</v>
      </c>
      <c r="G28" s="17">
        <f>SUM(G14:G27)</f>
        <v>0</v>
      </c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48.75</v>
      </c>
      <c r="N28" s="19">
        <f>AVERAGE(N14:N27)</f>
        <v>0.65500000000000003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22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9.1015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4">
      <c r="A6" s="43" t="s">
        <v>2</v>
      </c>
      <c r="B6" s="43"/>
      <c r="C6" s="43"/>
      <c r="D6" s="43"/>
      <c r="E6" s="44"/>
      <c r="F6" s="44"/>
      <c r="G6" s="44"/>
      <c r="H6" s="44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4">
      <c r="A10" s="4" t="s">
        <v>8</v>
      </c>
      <c r="B10" s="34" t="str">
        <f>'1'!B10</f>
        <v>M.C.A. FRANCISCO TOTO MACHUCHO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4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4">
      <c r="A14" s="23" t="str">
        <f>'1'!A14</f>
        <v>COSTOS DE MANUFACTURA</v>
      </c>
      <c r="B14" s="23"/>
      <c r="C14" s="23" t="str">
        <f>'1'!C14</f>
        <v>205 A</v>
      </c>
      <c r="D14" s="23" t="str">
        <f>'1'!D14</f>
        <v>DLA</v>
      </c>
      <c r="E14" s="23">
        <v>39</v>
      </c>
      <c r="F14" s="23">
        <v>27</v>
      </c>
      <c r="G14" s="23">
        <v>7</v>
      </c>
      <c r="H14" s="24">
        <f t="shared" ref="H14:H16" si="0">F14/E14</f>
        <v>0.69230769230769229</v>
      </c>
      <c r="I14" s="23">
        <f t="shared" ref="I14:I28" si="1">(E14-SUM(F14:G14))-K14</f>
        <v>5</v>
      </c>
      <c r="J14" s="24">
        <f t="shared" ref="J14:J28" si="2">I14/E14</f>
        <v>0.12820512820512819</v>
      </c>
      <c r="K14" s="23">
        <v>0</v>
      </c>
      <c r="L14" s="24">
        <f t="shared" ref="L14:L28" si="3">K14/E14</f>
        <v>0</v>
      </c>
      <c r="M14" s="23">
        <v>64</v>
      </c>
      <c r="N14" s="25">
        <v>0.87</v>
      </c>
    </row>
    <row r="15" spans="1:14" s="11" customFormat="1" x14ac:dyDescent="0.4">
      <c r="A15" s="23" t="str">
        <f>'1'!A15</f>
        <v>COSTOS DE MANUFACTURA</v>
      </c>
      <c r="B15" s="23"/>
      <c r="C15" s="23" t="str">
        <f>'1'!C15</f>
        <v>205 B</v>
      </c>
      <c r="D15" s="23" t="str">
        <f>'1'!D15</f>
        <v>DLA</v>
      </c>
      <c r="E15" s="23">
        <v>38</v>
      </c>
      <c r="F15" s="23">
        <v>23</v>
      </c>
      <c r="G15" s="23">
        <v>12</v>
      </c>
      <c r="H15" s="24">
        <f t="shared" si="0"/>
        <v>0.60526315789473684</v>
      </c>
      <c r="I15" s="23">
        <f t="shared" si="1"/>
        <v>3</v>
      </c>
      <c r="J15" s="24">
        <f t="shared" si="2"/>
        <v>7.8947368421052627E-2</v>
      </c>
      <c r="K15" s="23">
        <v>0</v>
      </c>
      <c r="L15" s="24">
        <f t="shared" si="3"/>
        <v>0</v>
      </c>
      <c r="M15" s="23">
        <v>62</v>
      </c>
      <c r="N15" s="25">
        <v>0.92</v>
      </c>
    </row>
    <row r="16" spans="1:14" s="11" customFormat="1" ht="24.6" x14ac:dyDescent="0.4">
      <c r="A16" s="23" t="str">
        <f>'1'!A16</f>
        <v>CONTABILIDAD ORIENTADA A LOS NEGOCIOS</v>
      </c>
      <c r="B16" s="23"/>
      <c r="C16" s="23" t="str">
        <f>'1'!C16</f>
        <v>207 B</v>
      </c>
      <c r="D16" s="23" t="str">
        <f>'1'!D16</f>
        <v>IGE</v>
      </c>
      <c r="E16" s="23">
        <v>13</v>
      </c>
      <c r="F16" s="23">
        <v>5</v>
      </c>
      <c r="G16" s="23">
        <v>4</v>
      </c>
      <c r="H16" s="24">
        <f t="shared" si="0"/>
        <v>0.38461538461538464</v>
      </c>
      <c r="I16" s="23">
        <f t="shared" si="1"/>
        <v>4</v>
      </c>
      <c r="J16" s="24">
        <f t="shared" si="2"/>
        <v>0.30769230769230771</v>
      </c>
      <c r="K16" s="23">
        <v>0</v>
      </c>
      <c r="L16" s="24">
        <f t="shared" si="3"/>
        <v>0</v>
      </c>
      <c r="M16" s="23">
        <v>51</v>
      </c>
      <c r="N16" s="25">
        <v>0.69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55</v>
      </c>
      <c r="G28" s="17">
        <f>SUM(G14:G27)</f>
        <v>23</v>
      </c>
      <c r="H28" s="18">
        <f>SUM(F28:G28)/E28</f>
        <v>0.8666666666666667</v>
      </c>
      <c r="I28" s="17">
        <f t="shared" si="1"/>
        <v>12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>
        <f>AVERAGE(M14:M27)</f>
        <v>59</v>
      </c>
      <c r="N28" s="19">
        <f>AVERAGE(N14:N27)</f>
        <v>0.82666666666666666</v>
      </c>
    </row>
    <row r="30" spans="1:14" ht="120" customHeight="1" x14ac:dyDescent="0.4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4">
      <c r="A32" s="12"/>
    </row>
    <row r="33" spans="1:10" x14ac:dyDescent="0.4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4">
      <c r="B34" s="33"/>
      <c r="C34" s="33"/>
      <c r="D34" s="33"/>
      <c r="G34" s="34"/>
      <c r="H34" s="34"/>
      <c r="I34" s="34"/>
      <c r="J34" s="34"/>
    </row>
    <row r="35" spans="1:10" hidden="1" x14ac:dyDescent="0.4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4"/>
    <row r="37" spans="1:10" ht="45" customHeight="1" x14ac:dyDescent="0.4">
      <c r="B37" s="28" t="str">
        <f>B10</f>
        <v>M.C.A. FRANCISCO TOTO MACHUCHO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2025-03-07T22:47:44Z</dcterms:modified>
  <cp:category/>
  <cp:contentStatus/>
</cp:coreProperties>
</file>