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vialb\OneDrive\Escritorio\CICLO FEB-JUN 2025\04 CALIFICACIONES FEB-JUN 2025\"/>
    </mc:Choice>
  </mc:AlternateContent>
  <xr:revisionPtr revIDLastSave="0" documentId="13_ncr:1_{F4B349C0-4D73-4239-947B-A7A2AB10E9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ISTICA INFERENCIAL 407-B" sheetId="5" r:id="rId1"/>
    <sheet name="ESTADISTICA INFERENCIA 407-C" sheetId="6" r:id="rId2"/>
    <sheet name="CONTROL 811-A" sheetId="7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6" l="1"/>
  <c r="G24" i="6"/>
  <c r="M25" i="5"/>
  <c r="L25" i="5"/>
  <c r="G41" i="7"/>
  <c r="F41" i="7"/>
  <c r="G25" i="6" l="1"/>
  <c r="H25" i="6"/>
  <c r="G23" i="6"/>
  <c r="H23" i="6"/>
  <c r="L26" i="5"/>
  <c r="M26" i="5"/>
  <c r="L24" i="5"/>
  <c r="M24" i="5"/>
  <c r="G42" i="7"/>
  <c r="G40" i="7"/>
  <c r="K25" i="5"/>
  <c r="K24" i="5"/>
  <c r="F40" i="7"/>
  <c r="F46" i="7"/>
  <c r="F45" i="7"/>
  <c r="J44" i="7"/>
  <c r="H44" i="7"/>
  <c r="F44" i="7"/>
  <c r="F42" i="7"/>
  <c r="K39" i="7"/>
  <c r="K38" i="7"/>
  <c r="K37" i="7"/>
  <c r="K36" i="7"/>
  <c r="K35" i="7"/>
  <c r="K34" i="7"/>
  <c r="K33" i="7"/>
  <c r="K32" i="7"/>
  <c r="K31" i="7"/>
  <c r="K30" i="7"/>
  <c r="K27" i="7"/>
  <c r="K25" i="7"/>
  <c r="K24" i="7"/>
  <c r="G44" i="7" l="1"/>
  <c r="F47" i="7"/>
  <c r="F48" i="7"/>
  <c r="K44" i="7"/>
  <c r="F29" i="6" l="1"/>
  <c r="F28" i="6"/>
  <c r="F27" i="6"/>
  <c r="G27" i="6"/>
  <c r="H27" i="6"/>
  <c r="J27" i="6"/>
  <c r="F25" i="6"/>
  <c r="F23" i="6"/>
  <c r="F24" i="6" s="1"/>
  <c r="K26" i="5"/>
  <c r="K28" i="5"/>
  <c r="K30" i="5"/>
  <c r="K29" i="5"/>
  <c r="K22" i="6"/>
  <c r="K21" i="6"/>
  <c r="K20" i="6"/>
  <c r="K19" i="6"/>
  <c r="K18" i="6"/>
  <c r="A18" i="6"/>
  <c r="A19" i="6" s="1"/>
  <c r="A20" i="6" s="1"/>
  <c r="K17" i="6"/>
  <c r="K16" i="6"/>
  <c r="K15" i="6"/>
  <c r="K14" i="6"/>
  <c r="K11" i="6"/>
  <c r="K9" i="6"/>
  <c r="A9" i="6"/>
  <c r="K8" i="6"/>
  <c r="L28" i="5"/>
  <c r="P21" i="5"/>
  <c r="F30" i="6" l="1"/>
  <c r="F31" i="6"/>
  <c r="K27" i="6"/>
  <c r="P20" i="5"/>
  <c r="P23" i="5"/>
  <c r="P22" i="5"/>
  <c r="P19" i="5"/>
  <c r="P17" i="5"/>
  <c r="P14" i="5"/>
  <c r="P8" i="5"/>
  <c r="P9" i="5"/>
  <c r="P15" i="5"/>
  <c r="P16" i="5"/>
  <c r="P18" i="5"/>
  <c r="O28" i="5"/>
  <c r="M28" i="5"/>
  <c r="C9" i="5"/>
  <c r="C18" i="5" s="1"/>
  <c r="C19" i="5" s="1"/>
  <c r="C20" i="5" s="1"/>
  <c r="C23" i="5" s="1"/>
  <c r="K31" i="5" l="1"/>
  <c r="P11" i="5"/>
  <c r="K32" i="5"/>
  <c r="P28" i="5" l="1"/>
</calcChain>
</file>

<file path=xl/sharedStrings.xml><?xml version="1.0" encoding="utf-8"?>
<sst xmlns="http://schemas.openxmlformats.org/spreadsheetml/2006/main" count="204" uniqueCount="159">
  <si>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</si>
  <si>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</si>
  <si>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</si>
  <si>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</si>
  <si>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</si>
  <si>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</si>
  <si>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</si>
  <si>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</si>
  <si>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</si>
  <si>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</si>
  <si>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</si>
  <si>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</si>
  <si>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</si>
  <si>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</si>
  <si>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</si>
  <si>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</si>
  <si>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</si>
  <si>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</si>
  <si>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</si>
  <si>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</si>
  <si>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</si>
  <si>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% APROBACIÓN</t>
  </si>
  <si>
    <t>% REPROBACIÓN</t>
  </si>
  <si>
    <t>INSTITUTO TECNOLOGICO SUPERIOR DE SAN ANDRES TUXTLA</t>
  </si>
  <si>
    <t>ESTADISTICA INFERENCIA</t>
  </si>
  <si>
    <t>407-B</t>
  </si>
  <si>
    <t>FEBRERO-JUNIO 2025</t>
  </si>
  <si>
    <t>DRA. VIOLETA ALEJANDRA BASTIÁN LIMA</t>
  </si>
  <si>
    <t>ESTADISTICA INFERENCIAL</t>
  </si>
  <si>
    <t>407-C</t>
  </si>
  <si>
    <t>DRA. VIOLETA ALEJANDRA BASTIAN LIMA</t>
  </si>
  <si>
    <t>811-A</t>
  </si>
  <si>
    <t>U5</t>
  </si>
  <si>
    <t>231U0265</t>
  </si>
  <si>
    <t>231U0266</t>
  </si>
  <si>
    <t>231U0267</t>
  </si>
  <si>
    <t>231U0271</t>
  </si>
  <si>
    <t>231U0273</t>
  </si>
  <si>
    <t>231U0278</t>
  </si>
  <si>
    <t>231U0415</t>
  </si>
  <si>
    <t>231U02667</t>
  </si>
  <si>
    <t>231U0291</t>
  </si>
  <si>
    <t>231U0292</t>
  </si>
  <si>
    <t>231U0405</t>
  </si>
  <si>
    <t>231U0302</t>
  </si>
  <si>
    <t>231U0651</t>
  </si>
  <si>
    <t>231U0665</t>
  </si>
  <si>
    <t>231U0320</t>
  </si>
  <si>
    <t>231U0323</t>
  </si>
  <si>
    <t>231U0325</t>
  </si>
  <si>
    <t>231U0328</t>
  </si>
  <si>
    <t>ALCUDIA BERNAL FATIMA</t>
  </si>
  <si>
    <t>APARICIO CRUZ CELESTE YAMILET</t>
  </si>
  <si>
    <t>ARRES XOLO ARLETTE DEL CARMEN</t>
  </si>
  <si>
    <t>CAMPOS ALVAREZ ANA LIZBETH</t>
  </si>
  <si>
    <t>CASTILLO MONTALVO FERNANDA DEL CARMEN</t>
  </si>
  <si>
    <t>CHIGUIL ALVARO JUAN ALBERTO</t>
  </si>
  <si>
    <t>GOMEZ CARRASCO LUZ NOEMI</t>
  </si>
  <si>
    <t>GOMEZ NOLASCO MORELVI IRASEMA</t>
  </si>
  <si>
    <t>LOPEZ BENITEZ DAMARIS</t>
  </si>
  <si>
    <t>MALAGA CAGAL MARIANA MONSERRAT</t>
  </si>
  <si>
    <t>PACHECO ANTEMATE HIROMI ISABEL</t>
  </si>
  <si>
    <t>PEREZ PEREYRA ANGEL DANIEL</t>
  </si>
  <si>
    <t>SUAREZ PEREZ ALINNE CONCEPCIÓN</t>
  </si>
  <si>
    <t>TOTO HERNANDEZ MANUEL ANTONIO</t>
  </si>
  <si>
    <t>VELASCO QUINO JUAN DAVID</t>
  </si>
  <si>
    <t>VILLAFUERTE CONCHI CRISTAL ALEXANDRA</t>
  </si>
  <si>
    <t>231U0548</t>
  </si>
  <si>
    <t>231U0288</t>
  </si>
  <si>
    <t>231U0290</t>
  </si>
  <si>
    <t>231U0294</t>
  </si>
  <si>
    <t>231U0296</t>
  </si>
  <si>
    <t>231U0303</t>
  </si>
  <si>
    <t>231U0304</t>
  </si>
  <si>
    <t>231U0305</t>
  </si>
  <si>
    <t>231U0309</t>
  </si>
  <si>
    <t>231U0312</t>
  </si>
  <si>
    <t>231U0319</t>
  </si>
  <si>
    <t>231U0620</t>
  </si>
  <si>
    <t>231U0402</t>
  </si>
  <si>
    <t>AMBROS ABRAJAN GEMA VANESSA</t>
  </si>
  <si>
    <t>BAXIN VICTORIO IRIS DENNIS</t>
  </si>
  <si>
    <t>DELGADO SEBA BELEM PATRICIA</t>
  </si>
  <si>
    <t>FISCAL MARCIAL AMAYRANI POLETTE</t>
  </si>
  <si>
    <t>GARCIA CANDELARIO DULCE MARIANT</t>
  </si>
  <si>
    <t>HERNANDEZ FLORES XIMENA NAOMI</t>
  </si>
  <si>
    <t>JAUREGUI CHONTAL AMERICA YESENIA</t>
  </si>
  <si>
    <t>MANTILLA MINISQUIS RADAMEX</t>
  </si>
  <si>
    <t>MARTINEZ DOMINGUEZ INGRID MONSERRAT</t>
  </si>
  <si>
    <t>MARTINEZ PASCUAL KRISTEN RUBI</t>
  </si>
  <si>
    <t>MIJANGOS VAZQUEZ LEONARDO</t>
  </si>
  <si>
    <t>PAXTIAN ARTIGAS AMARIEL</t>
  </si>
  <si>
    <t>SALINAS CARRERA ISMAEL ARNULFO</t>
  </si>
  <si>
    <t>TOTO CHAPOL CARMEN SARAI</t>
  </si>
  <si>
    <t>VELASCO ANTELE EDGAR MANUEL</t>
  </si>
  <si>
    <t>211U0391</t>
  </si>
  <si>
    <t>211U0393</t>
  </si>
  <si>
    <t>211U0394</t>
  </si>
  <si>
    <t>211U0395</t>
  </si>
  <si>
    <t>211U0396</t>
  </si>
  <si>
    <t>211U0397</t>
  </si>
  <si>
    <t>211U0399</t>
  </si>
  <si>
    <t>211U0401</t>
  </si>
  <si>
    <t>211U0402</t>
  </si>
  <si>
    <t>211U0403</t>
  </si>
  <si>
    <t>211U0404</t>
  </si>
  <si>
    <t>211U0406</t>
  </si>
  <si>
    <t>211U0407</t>
  </si>
  <si>
    <t>211U0408</t>
  </si>
  <si>
    <t>211U0410</t>
  </si>
  <si>
    <t>211U0411</t>
  </si>
  <si>
    <t>211U0412</t>
  </si>
  <si>
    <t>211U0413</t>
  </si>
  <si>
    <t>211U0414</t>
  </si>
  <si>
    <t>211U0416</t>
  </si>
  <si>
    <t>211U0417</t>
  </si>
  <si>
    <t>211U0422</t>
  </si>
  <si>
    <t>211U0821</t>
  </si>
  <si>
    <t>211U0567</t>
  </si>
  <si>
    <t>211U0624</t>
  </si>
  <si>
    <t>211U0822</t>
  </si>
  <si>
    <t>211U0600</t>
  </si>
  <si>
    <t>211U0666</t>
  </si>
  <si>
    <t>211U0486</t>
  </si>
  <si>
    <t>211U0423</t>
  </si>
  <si>
    <t>211U0425</t>
  </si>
  <si>
    <t>211U0427</t>
  </si>
  <si>
    <t>AZCAÑO VENTURA ARLYN DE JESUS</t>
  </si>
  <si>
    <t>CAMPOS MENDOZA PERLA</t>
  </si>
  <si>
    <t>CARMONA COBAXIN GEOVANY</t>
  </si>
  <si>
    <t>CASANOVA GONZALEZ JADEN</t>
  </si>
  <si>
    <t>CHAPOL TOGA GERMAN LAEL</t>
  </si>
  <si>
    <t>CHAGALA JIMENEZ JADE YAEL</t>
  </si>
  <si>
    <t>COBAXIN CAGAL KARLA ILIANA</t>
  </si>
  <si>
    <t>COSME SANTOS GILBERTO</t>
  </si>
  <si>
    <t>COTO COTO BRANDO</t>
  </si>
  <si>
    <t>EDUARDO AZAMAR FRANCISCO</t>
  </si>
  <si>
    <t>ESCALERA CARDENAS OSVALDO</t>
  </si>
  <si>
    <t>GOMEZ OLIVEROS LUIS JAVIER</t>
  </si>
  <si>
    <t>GOMEZ TORRES URIEL LEVI</t>
  </si>
  <si>
    <t>HERNANDEZ FLORES MIGUEL ANGEL</t>
  </si>
  <si>
    <t>HERRERA MIXTEGA JOSE ENRIQUE</t>
  </si>
  <si>
    <t>IXBA CHACHA JUAN LUIS</t>
  </si>
  <si>
    <t>LOPEZ GOMEZ JOSUE MOISES</t>
  </si>
  <si>
    <t>LOPEZ HERNANDEZ EDMUNDO</t>
  </si>
  <si>
    <t>MARCIAL ARRES RAUL</t>
  </si>
  <si>
    <t>MARTINEZ COSME MARLENE</t>
  </si>
  <si>
    <t>MORALES AZAMAR ZAIRA ITZEL</t>
  </si>
  <si>
    <t>MORALES DAVID JOSE RAMSES</t>
  </si>
  <si>
    <t>PATIÑO BARRIOS JOSE LUIS</t>
  </si>
  <si>
    <t>PAVA CATEMAXCA ALEJANDRO</t>
  </si>
  <si>
    <t>PEREZ DEL ANGEL DAVID UZIEL</t>
  </si>
  <si>
    <t>POLITO ARTIGAS ANGEL ANTONIO</t>
  </si>
  <si>
    <t>QUINO CAPORAL VALERIA</t>
  </si>
  <si>
    <t>QUINO CORTEZ FERNANDO</t>
  </si>
  <si>
    <t>SIXTEGA BUSTAMANTE JOSE JAVIER</t>
  </si>
  <si>
    <t>SOLANA POLITO ADOLFO ANGEL</t>
  </si>
  <si>
    <t>TOTO VERGARA JOSE ALFREDO</t>
  </si>
  <si>
    <t>VENZOR CERDA JORDY DE JESUS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</si>
</sst>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9" fontId="1" fillId="2" borderId="2" xfId="1" applyFont="1" applyFill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15" fontId="0" fillId="0" borderId="1" xfId="0" applyNumberFormat="1" applyBorder="1"/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0" xfId="0" applyFill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center"/>
    </xf>
    <xf numFmtId="9" fontId="0" fillId="0" borderId="0" xfId="0" applyNumberFormat="1"/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7" fillId="3" borderId="5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V36"/>
  <sheetViews>
    <sheetView tabSelected="1" zoomScale="90" zoomScaleNormal="90" workbookViewId="0">
      <selection activeCell="M8" sqref="M8"/>
    </sheetView>
  </sheetViews>
  <sheetFormatPr baseColWidth="10" defaultRowHeight="15" x14ac:dyDescent="0.25"/>
  <cols>
    <col min="2" max="2" width="1.28515625" customWidth="1"/>
    <col min="3" max="3" width="5" customWidth="1"/>
    <col min="4" max="4" width="10.85546875" customWidth="1"/>
    <col min="5" max="10" width="7.7109375" customWidth="1"/>
    <col min="11" max="11" width="9.7109375" customWidth="1"/>
    <col min="12" max="12" width="7.7109375" customWidth="1"/>
    <col min="13" max="14" width="7.42578125" customWidth="1"/>
    <col min="15" max="15" width="8" customWidth="1"/>
    <col min="16" max="16" width="12.28515625" customWidth="1"/>
    <col min="17" max="18" width="5.7109375" customWidth="1"/>
  </cols>
  <sheetData>
    <row r="1" spans="3:22" ht="15.75" x14ac:dyDescent="0.25">
      <c r="C1" s="40" t="s">
        <v>23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2"/>
      <c r="Q1" s="2"/>
    </row>
    <row r="2" spans="3:22" x14ac:dyDescent="0.25">
      <c r="D2" s="41" t="s">
        <v>8</v>
      </c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1"/>
      <c r="Q2" s="1"/>
    </row>
    <row r="3" spans="3:22" x14ac:dyDescent="0.25">
      <c r="D3" t="s">
        <v>0</v>
      </c>
      <c r="E3" s="42" t="s">
        <v>24</v>
      </c>
      <c r="F3" s="42"/>
      <c r="G3" s="42"/>
      <c r="H3" s="42"/>
      <c r="J3" t="s">
        <v>1</v>
      </c>
      <c r="K3" s="43" t="s">
        <v>25</v>
      </c>
      <c r="L3" s="43"/>
      <c r="O3" t="s">
        <v>2</v>
      </c>
      <c r="P3" s="15">
        <v>45720</v>
      </c>
    </row>
    <row r="4" spans="3:22" ht="6.75" customHeight="1" x14ac:dyDescent="0.25"/>
    <row r="5" spans="3:22" x14ac:dyDescent="0.25">
      <c r="D5" t="s">
        <v>3</v>
      </c>
      <c r="E5" s="43" t="s">
        <v>26</v>
      </c>
      <c r="F5" s="43"/>
      <c r="G5" s="43"/>
      <c r="H5" s="43"/>
      <c r="J5" s="26" t="s">
        <v>19</v>
      </c>
      <c r="K5" s="26"/>
      <c r="L5" s="29" t="s">
        <v>27</v>
      </c>
      <c r="M5" s="29"/>
      <c r="N5" s="29"/>
      <c r="O5" s="29"/>
      <c r="P5" s="29"/>
    </row>
    <row r="6" spans="3:22" ht="11.25" customHeight="1" x14ac:dyDescent="0.25"/>
    <row r="7" spans="3:22" x14ac:dyDescent="0.25">
      <c r="C7" s="3" t="s">
        <v>4</v>
      </c>
      <c r="D7" s="3" t="s">
        <v>6</v>
      </c>
      <c r="E7" s="44" t="s">
        <v>5</v>
      </c>
      <c r="F7" s="44"/>
      <c r="G7" s="44"/>
      <c r="H7" s="44"/>
      <c r="I7" s="44"/>
      <c r="J7" s="44"/>
      <c r="K7" s="4" t="s">
        <v>7</v>
      </c>
      <c r="L7" s="4" t="s">
        <v>10</v>
      </c>
      <c r="M7" s="4" t="s">
        <v>11</v>
      </c>
      <c r="N7" s="4" t="s">
        <v>12</v>
      </c>
      <c r="O7" s="4" t="s">
        <v>32</v>
      </c>
      <c r="P7" s="7" t="s">
        <v>20</v>
      </c>
      <c r="V7" s="22"/>
    </row>
    <row r="8" spans="3:22" ht="15.75" x14ac:dyDescent="0.25">
      <c r="C8" s="5">
        <v>1</v>
      </c>
      <c r="D8" s="13" t="s">
        <v>33</v>
      </c>
      <c r="E8" s="45" t="s">
        <v>51</v>
      </c>
      <c r="F8" s="46"/>
      <c r="G8" s="46"/>
      <c r="H8" s="46"/>
      <c r="I8" s="46"/>
      <c r="J8" s="47"/>
      <c r="K8" s="4">
        <v>87</v>
      </c>
      <c r="L8" s="4">
        <v>100</v>
      </c>
      <c r="M8" s="4">
        <v>100</v>
      </c>
      <c r="N8" s="4">
        <v>0</v>
      </c>
      <c r="O8" s="4">
        <v>0</v>
      </c>
      <c r="P8" s="14">
        <f>SUM(K8:O8)/4</f>
        <v>71.75</v>
      </c>
      <c r="Q8" s="18"/>
      <c r="V8" s="22"/>
    </row>
    <row r="9" spans="3:22" ht="15.75" x14ac:dyDescent="0.25">
      <c r="C9" s="5">
        <f>C8+1</f>
        <v>2</v>
      </c>
      <c r="D9" s="13" t="s">
        <v>35</v>
      </c>
      <c r="E9" s="45" t="s">
        <v>52</v>
      </c>
      <c r="F9" s="46"/>
      <c r="G9" s="46"/>
      <c r="H9" s="46"/>
      <c r="I9" s="46"/>
      <c r="J9" s="47"/>
      <c r="K9" s="4">
        <v>90</v>
      </c>
      <c r="L9" s="4">
        <v>90</v>
      </c>
      <c r="M9" s="4">
        <v>100</v>
      </c>
      <c r="N9" s="4">
        <v>0</v>
      </c>
      <c r="O9" s="4">
        <v>0</v>
      </c>
      <c r="P9" s="14">
        <f>SUM(K9:O9)/4</f>
        <v>70</v>
      </c>
      <c r="Q9" s="18"/>
      <c r="S9">
        <v>16</v>
      </c>
      <c r="T9">
        <v>100</v>
      </c>
      <c r="V9" s="22"/>
    </row>
    <row r="10" spans="3:22" ht="15.75" x14ac:dyDescent="0.25">
      <c r="C10" s="5">
        <v>3</v>
      </c>
      <c r="D10" s="13" t="s">
        <v>39</v>
      </c>
      <c r="E10" s="45" t="s">
        <v>53</v>
      </c>
      <c r="F10" s="46"/>
      <c r="G10" s="46"/>
      <c r="H10" s="46"/>
      <c r="I10" s="46"/>
      <c r="J10" s="47"/>
      <c r="K10" s="4">
        <v>81</v>
      </c>
      <c r="L10" s="4">
        <v>80</v>
      </c>
      <c r="M10" s="4">
        <v>75</v>
      </c>
      <c r="N10" s="4">
        <v>0</v>
      </c>
      <c r="O10" s="4">
        <v>0</v>
      </c>
      <c r="P10" s="14">
        <v>0</v>
      </c>
      <c r="Q10" s="18"/>
      <c r="S10">
        <v>12</v>
      </c>
      <c r="U10" s="24">
        <v>0.75</v>
      </c>
      <c r="V10" s="22"/>
    </row>
    <row r="11" spans="3:22" ht="15.75" x14ac:dyDescent="0.25">
      <c r="C11" s="5">
        <v>4</v>
      </c>
      <c r="D11" s="13" t="s">
        <v>37</v>
      </c>
      <c r="E11" s="45" t="s">
        <v>54</v>
      </c>
      <c r="F11" s="46"/>
      <c r="G11" s="46"/>
      <c r="H11" s="46"/>
      <c r="I11" s="46"/>
      <c r="J11" s="47"/>
      <c r="K11" s="4">
        <v>80</v>
      </c>
      <c r="L11" s="4">
        <v>80</v>
      </c>
      <c r="M11" s="4">
        <v>100</v>
      </c>
      <c r="N11" s="4">
        <v>0</v>
      </c>
      <c r="O11" s="4">
        <v>0</v>
      </c>
      <c r="P11" s="14">
        <f>SUM(K11:O11)/4</f>
        <v>65</v>
      </c>
      <c r="Q11" s="18"/>
      <c r="V11" s="22"/>
    </row>
    <row r="12" spans="3:22" ht="15.75" x14ac:dyDescent="0.25">
      <c r="C12" s="5">
        <v>5</v>
      </c>
      <c r="D12" s="13" t="s">
        <v>40</v>
      </c>
      <c r="E12" s="45" t="s">
        <v>55</v>
      </c>
      <c r="F12" s="46"/>
      <c r="G12" s="46"/>
      <c r="H12" s="46"/>
      <c r="I12" s="46"/>
      <c r="J12" s="47"/>
      <c r="K12" s="4">
        <v>70</v>
      </c>
      <c r="L12" s="4">
        <v>0</v>
      </c>
      <c r="M12" s="4">
        <v>0</v>
      </c>
      <c r="N12" s="4">
        <v>0</v>
      </c>
      <c r="O12" s="4">
        <v>0</v>
      </c>
      <c r="P12" s="14">
        <v>0</v>
      </c>
      <c r="Q12" s="18"/>
      <c r="V12" s="22"/>
    </row>
    <row r="13" spans="3:22" ht="15.75" x14ac:dyDescent="0.25">
      <c r="C13" s="5">
        <v>6</v>
      </c>
      <c r="D13" s="13" t="s">
        <v>38</v>
      </c>
      <c r="E13" s="45" t="s">
        <v>56</v>
      </c>
      <c r="F13" s="46"/>
      <c r="G13" s="46"/>
      <c r="H13" s="46"/>
      <c r="I13" s="46"/>
      <c r="J13" s="47"/>
      <c r="K13" s="4">
        <v>90</v>
      </c>
      <c r="L13" s="4">
        <v>95</v>
      </c>
      <c r="M13" s="4">
        <v>90</v>
      </c>
      <c r="N13" s="4">
        <v>0</v>
      </c>
      <c r="O13" s="4">
        <v>0</v>
      </c>
      <c r="P13" s="14">
        <v>0</v>
      </c>
      <c r="Q13" s="18"/>
      <c r="V13" s="22"/>
    </row>
    <row r="14" spans="3:22" ht="15.75" x14ac:dyDescent="0.25">
      <c r="C14" s="5">
        <v>7</v>
      </c>
      <c r="D14" s="13" t="s">
        <v>41</v>
      </c>
      <c r="E14" s="45" t="s">
        <v>57</v>
      </c>
      <c r="F14" s="46"/>
      <c r="G14" s="46"/>
      <c r="H14" s="46"/>
      <c r="I14" s="46"/>
      <c r="J14" s="47"/>
      <c r="K14" s="4">
        <v>86</v>
      </c>
      <c r="L14" s="4">
        <v>90</v>
      </c>
      <c r="M14" s="4">
        <v>90</v>
      </c>
      <c r="N14" s="4">
        <v>0</v>
      </c>
      <c r="O14" s="4">
        <v>0</v>
      </c>
      <c r="P14" s="14">
        <f t="shared" ref="P14:P23" si="0">SUM(K14:O14)/4</f>
        <v>66.5</v>
      </c>
      <c r="Q14" s="18"/>
      <c r="V14" s="22"/>
    </row>
    <row r="15" spans="3:22" ht="15.75" x14ac:dyDescent="0.25">
      <c r="C15" s="5">
        <v>8</v>
      </c>
      <c r="D15" s="13" t="s">
        <v>42</v>
      </c>
      <c r="E15" s="45" t="s">
        <v>58</v>
      </c>
      <c r="F15" s="46"/>
      <c r="G15" s="46"/>
      <c r="H15" s="46"/>
      <c r="I15" s="46"/>
      <c r="J15" s="47"/>
      <c r="K15" s="4">
        <v>80</v>
      </c>
      <c r="L15" s="4">
        <v>70</v>
      </c>
      <c r="M15" s="4">
        <v>70</v>
      </c>
      <c r="N15" s="4">
        <v>0</v>
      </c>
      <c r="O15" s="4">
        <v>0</v>
      </c>
      <c r="P15" s="14">
        <f t="shared" si="0"/>
        <v>55</v>
      </c>
      <c r="Q15" s="18"/>
      <c r="V15" s="22"/>
    </row>
    <row r="16" spans="3:22" ht="15.75" x14ac:dyDescent="0.25">
      <c r="C16" s="5">
        <v>9</v>
      </c>
      <c r="D16" s="13" t="s">
        <v>43</v>
      </c>
      <c r="E16" s="45" t="s">
        <v>59</v>
      </c>
      <c r="F16" s="46"/>
      <c r="G16" s="46"/>
      <c r="H16" s="46"/>
      <c r="I16" s="46"/>
      <c r="J16" s="47"/>
      <c r="K16" s="4">
        <v>81</v>
      </c>
      <c r="L16" s="4">
        <v>100</v>
      </c>
      <c r="M16" s="4">
        <v>84</v>
      </c>
      <c r="N16" s="4">
        <v>0</v>
      </c>
      <c r="O16" s="4">
        <v>0</v>
      </c>
      <c r="P16" s="14">
        <f t="shared" si="0"/>
        <v>66.25</v>
      </c>
      <c r="Q16" s="18"/>
      <c r="V16" s="22"/>
    </row>
    <row r="17" spans="3:22" ht="15.75" x14ac:dyDescent="0.25">
      <c r="C17" s="5">
        <v>10</v>
      </c>
      <c r="D17" s="13" t="s">
        <v>44</v>
      </c>
      <c r="E17" s="45" t="s">
        <v>60</v>
      </c>
      <c r="F17" s="46"/>
      <c r="G17" s="46"/>
      <c r="H17" s="46"/>
      <c r="I17" s="46"/>
      <c r="J17" s="47"/>
      <c r="K17" s="4">
        <v>85</v>
      </c>
      <c r="L17" s="4">
        <v>87</v>
      </c>
      <c r="M17" s="4">
        <v>0</v>
      </c>
      <c r="N17" s="4">
        <v>0</v>
      </c>
      <c r="O17" s="4">
        <v>0</v>
      </c>
      <c r="P17" s="14">
        <f t="shared" si="0"/>
        <v>43</v>
      </c>
      <c r="Q17" s="18"/>
      <c r="V17" s="22"/>
    </row>
    <row r="18" spans="3:22" ht="15.75" x14ac:dyDescent="0.25">
      <c r="C18" s="5">
        <f t="shared" ref="C18:C19" si="1">C17+1</f>
        <v>11</v>
      </c>
      <c r="D18" s="13" t="s">
        <v>45</v>
      </c>
      <c r="E18" s="45" t="s">
        <v>61</v>
      </c>
      <c r="F18" s="46"/>
      <c r="G18" s="46"/>
      <c r="H18" s="46"/>
      <c r="I18" s="46"/>
      <c r="J18" s="47"/>
      <c r="K18" s="4">
        <v>70</v>
      </c>
      <c r="L18" s="4">
        <v>73</v>
      </c>
      <c r="M18" s="4">
        <v>100</v>
      </c>
      <c r="N18" s="4">
        <v>0</v>
      </c>
      <c r="O18" s="4">
        <v>0</v>
      </c>
      <c r="P18" s="14">
        <f t="shared" si="0"/>
        <v>60.75</v>
      </c>
      <c r="Q18" s="18"/>
      <c r="V18" s="22"/>
    </row>
    <row r="19" spans="3:22" ht="15.75" x14ac:dyDescent="0.25">
      <c r="C19" s="5">
        <f t="shared" si="1"/>
        <v>12</v>
      </c>
      <c r="D19" s="13" t="s">
        <v>46</v>
      </c>
      <c r="E19" s="45" t="s">
        <v>62</v>
      </c>
      <c r="F19" s="46"/>
      <c r="G19" s="46"/>
      <c r="H19" s="46"/>
      <c r="I19" s="46"/>
      <c r="J19" s="47"/>
      <c r="K19" s="4">
        <v>70</v>
      </c>
      <c r="L19" s="4">
        <v>0</v>
      </c>
      <c r="M19" s="4">
        <v>0</v>
      </c>
      <c r="N19" s="4">
        <v>0</v>
      </c>
      <c r="O19" s="4">
        <v>0</v>
      </c>
      <c r="P19" s="14">
        <f t="shared" si="0"/>
        <v>17.5</v>
      </c>
      <c r="Q19" s="18"/>
      <c r="V19" s="22"/>
    </row>
    <row r="20" spans="3:22" ht="15.75" x14ac:dyDescent="0.25">
      <c r="C20" s="16">
        <f>C19+1</f>
        <v>13</v>
      </c>
      <c r="D20" s="13" t="s">
        <v>47</v>
      </c>
      <c r="E20" s="45" t="s">
        <v>63</v>
      </c>
      <c r="F20" s="46"/>
      <c r="G20" s="46"/>
      <c r="H20" s="46"/>
      <c r="I20" s="46"/>
      <c r="J20" s="47"/>
      <c r="K20" s="4">
        <v>84</v>
      </c>
      <c r="L20" s="4">
        <v>0</v>
      </c>
      <c r="M20" s="4">
        <v>0</v>
      </c>
      <c r="N20" s="4">
        <v>0</v>
      </c>
      <c r="O20" s="4">
        <v>0</v>
      </c>
      <c r="P20" s="14">
        <f t="shared" si="0"/>
        <v>21</v>
      </c>
      <c r="Q20" s="18"/>
      <c r="V20" s="22"/>
    </row>
    <row r="21" spans="3:22" ht="15.75" x14ac:dyDescent="0.25">
      <c r="C21" s="16">
        <v>14</v>
      </c>
      <c r="D21" s="13" t="s">
        <v>48</v>
      </c>
      <c r="E21" s="45" t="s">
        <v>64</v>
      </c>
      <c r="F21" s="46"/>
      <c r="G21" s="46"/>
      <c r="H21" s="46"/>
      <c r="I21" s="46"/>
      <c r="J21" s="47"/>
      <c r="K21" s="4">
        <v>80</v>
      </c>
      <c r="L21" s="4">
        <v>84</v>
      </c>
      <c r="M21" s="4">
        <v>93</v>
      </c>
      <c r="N21" s="4">
        <v>0</v>
      </c>
      <c r="O21" s="4">
        <v>0</v>
      </c>
      <c r="P21" s="14">
        <f t="shared" si="0"/>
        <v>64.25</v>
      </c>
      <c r="Q21" s="18"/>
      <c r="V21" s="22"/>
    </row>
    <row r="22" spans="3:22" ht="15.75" x14ac:dyDescent="0.25">
      <c r="C22" s="16">
        <v>15</v>
      </c>
      <c r="D22" s="13" t="s">
        <v>49</v>
      </c>
      <c r="E22" s="45" t="s">
        <v>65</v>
      </c>
      <c r="F22" s="46"/>
      <c r="G22" s="46"/>
      <c r="H22" s="46"/>
      <c r="I22" s="46"/>
      <c r="J22" s="47"/>
      <c r="K22" s="4">
        <v>94</v>
      </c>
      <c r="L22" s="4">
        <v>100</v>
      </c>
      <c r="M22" s="4">
        <v>100</v>
      </c>
      <c r="N22" s="4">
        <v>0</v>
      </c>
      <c r="O22" s="4">
        <v>0</v>
      </c>
      <c r="P22" s="14">
        <f t="shared" si="0"/>
        <v>73.5</v>
      </c>
      <c r="Q22" s="18"/>
      <c r="V22" s="22"/>
    </row>
    <row r="23" spans="3:22" ht="15.75" x14ac:dyDescent="0.25">
      <c r="C23" s="16">
        <f t="shared" ref="C23" si="2">C22+1</f>
        <v>16</v>
      </c>
      <c r="D23" s="13" t="s">
        <v>50</v>
      </c>
      <c r="E23" s="45" t="s">
        <v>66</v>
      </c>
      <c r="F23" s="46"/>
      <c r="G23" s="46"/>
      <c r="H23" s="46"/>
      <c r="I23" s="46"/>
      <c r="J23" s="47"/>
      <c r="K23" s="4">
        <v>88</v>
      </c>
      <c r="L23" s="4">
        <v>100</v>
      </c>
      <c r="M23" s="4">
        <v>100</v>
      </c>
      <c r="N23" s="4">
        <v>0</v>
      </c>
      <c r="O23" s="4">
        <v>0</v>
      </c>
      <c r="P23" s="14">
        <f t="shared" si="0"/>
        <v>72</v>
      </c>
      <c r="Q23" s="18"/>
      <c r="V23" s="22"/>
    </row>
    <row r="24" spans="3:22" ht="15.75" x14ac:dyDescent="0.25">
      <c r="C24" s="16"/>
      <c r="D24" s="5"/>
      <c r="E24" s="33"/>
      <c r="F24" s="34"/>
      <c r="G24" s="34"/>
      <c r="H24" s="34"/>
      <c r="I24" s="34"/>
      <c r="J24" s="35"/>
      <c r="K24" s="4">
        <f>SUM(K8:K23)</f>
        <v>1316</v>
      </c>
      <c r="L24" s="4">
        <f t="shared" ref="L24:M24" si="3">SUM(L8:L23)</f>
        <v>1149</v>
      </c>
      <c r="M24" s="4">
        <f t="shared" si="3"/>
        <v>1102</v>
      </c>
      <c r="N24" s="4"/>
      <c r="O24" s="4"/>
      <c r="P24" s="14"/>
    </row>
    <row r="25" spans="3:22" ht="15.75" x14ac:dyDescent="0.25">
      <c r="C25" s="17"/>
      <c r="D25" s="5"/>
      <c r="E25" s="33"/>
      <c r="F25" s="34"/>
      <c r="G25" s="34"/>
      <c r="H25" s="34"/>
      <c r="I25" s="34"/>
      <c r="J25" s="35"/>
      <c r="K25" s="4">
        <f>K24/17</f>
        <v>77.411764705882348</v>
      </c>
      <c r="L25" s="4">
        <f>L24/16</f>
        <v>71.8125</v>
      </c>
      <c r="M25" s="4">
        <f>M24/16</f>
        <v>68.875</v>
      </c>
      <c r="N25" s="4"/>
      <c r="O25" s="4"/>
      <c r="P25" s="14"/>
    </row>
    <row r="26" spans="3:22" ht="15.75" x14ac:dyDescent="0.25">
      <c r="C26" s="17"/>
      <c r="D26" s="5"/>
      <c r="E26" s="33"/>
      <c r="F26" s="34"/>
      <c r="G26" s="34"/>
      <c r="H26" s="34"/>
      <c r="I26" s="34"/>
      <c r="J26" s="35"/>
      <c r="K26" s="4">
        <f>COUNTIF(K8:K23,"&gt;=75.64")</f>
        <v>13</v>
      </c>
      <c r="L26" s="4">
        <f t="shared" ref="L26:M26" si="4">COUNTIF(L8:L23,"&gt;=75.64")</f>
        <v>11</v>
      </c>
      <c r="M26" s="4">
        <f t="shared" si="4"/>
        <v>10</v>
      </c>
      <c r="N26" s="4"/>
      <c r="O26" s="4"/>
      <c r="P26" s="14"/>
    </row>
    <row r="27" spans="3:22" ht="15.75" x14ac:dyDescent="0.25">
      <c r="C27" s="16"/>
      <c r="D27" s="3"/>
      <c r="E27" s="36"/>
      <c r="F27" s="37"/>
      <c r="G27" s="37"/>
      <c r="H27" s="37"/>
      <c r="I27" s="37"/>
      <c r="J27" s="38"/>
      <c r="K27" s="4"/>
      <c r="L27" s="4"/>
      <c r="M27" s="4"/>
      <c r="N27" s="4"/>
      <c r="O27" s="4"/>
      <c r="P27" s="14"/>
    </row>
    <row r="28" spans="3:22" x14ac:dyDescent="0.25">
      <c r="D28" s="39"/>
      <c r="E28" s="39"/>
      <c r="F28" s="1"/>
      <c r="I28" s="31" t="s">
        <v>16</v>
      </c>
      <c r="J28" s="32"/>
      <c r="K28" s="8">
        <f>COUNTIF(K8:K23,"&gt;=70")</f>
        <v>16</v>
      </c>
      <c r="L28" s="8">
        <f>COUNTIF(L8:L27,"&gt;=70")</f>
        <v>15</v>
      </c>
      <c r="M28" s="8">
        <f>COUNTIF(M8:M27,"&gt;=70")</f>
        <v>13</v>
      </c>
      <c r="N28" s="8"/>
      <c r="O28" s="8">
        <f>COUNTIF(O8:O27,"&gt;=70")</f>
        <v>0</v>
      </c>
      <c r="P28" s="12">
        <f>COUNTIF(P8:P25,"&gt;=70")</f>
        <v>4</v>
      </c>
    </row>
    <row r="29" spans="3:22" x14ac:dyDescent="0.25">
      <c r="D29" s="26"/>
      <c r="E29" s="26"/>
      <c r="F29" s="6"/>
      <c r="I29" s="31" t="s">
        <v>17</v>
      </c>
      <c r="J29" s="32"/>
      <c r="K29" s="9">
        <f>COUNTIF(K8:K23,"&lt;70")</f>
        <v>0</v>
      </c>
      <c r="L29" s="9">
        <v>0</v>
      </c>
      <c r="M29" s="9">
        <v>0</v>
      </c>
      <c r="N29" s="9"/>
      <c r="O29" s="9">
        <v>0</v>
      </c>
      <c r="P29" s="9">
        <v>0</v>
      </c>
    </row>
    <row r="30" spans="3:22" x14ac:dyDescent="0.25">
      <c r="D30" s="26"/>
      <c r="E30" s="26"/>
      <c r="F30" s="26"/>
      <c r="I30" s="31" t="s">
        <v>18</v>
      </c>
      <c r="J30" s="32"/>
      <c r="K30" s="9">
        <f>COUNT(K8:K23)</f>
        <v>16</v>
      </c>
      <c r="L30" s="9">
        <v>0</v>
      </c>
      <c r="M30" s="9">
        <v>0</v>
      </c>
      <c r="N30" s="9"/>
      <c r="O30" s="9">
        <v>0</v>
      </c>
      <c r="P30" s="9">
        <v>0</v>
      </c>
    </row>
    <row r="31" spans="3:22" x14ac:dyDescent="0.25">
      <c r="D31" s="26"/>
      <c r="E31" s="26"/>
      <c r="F31" s="1"/>
      <c r="I31" s="27" t="s">
        <v>13</v>
      </c>
      <c r="J31" s="28"/>
      <c r="K31" s="10">
        <f>K28/K30</f>
        <v>1</v>
      </c>
      <c r="L31" s="11">
        <v>0</v>
      </c>
      <c r="M31" s="11">
        <v>0</v>
      </c>
      <c r="N31" s="11"/>
      <c r="O31" s="11">
        <v>0</v>
      </c>
      <c r="P31" s="11">
        <v>0</v>
      </c>
    </row>
    <row r="32" spans="3:22" x14ac:dyDescent="0.25">
      <c r="D32" s="26"/>
      <c r="E32" s="26"/>
      <c r="F32" s="1"/>
      <c r="I32" s="27" t="s">
        <v>14</v>
      </c>
      <c r="J32" s="28"/>
      <c r="K32" s="10">
        <f>K29/K30</f>
        <v>0</v>
      </c>
      <c r="L32" s="10">
        <v>1</v>
      </c>
      <c r="M32" s="11">
        <v>1</v>
      </c>
      <c r="N32" s="11"/>
      <c r="O32" s="11">
        <v>1</v>
      </c>
      <c r="P32" s="11">
        <v>1</v>
      </c>
    </row>
    <row r="33" spans="4:15" x14ac:dyDescent="0.25">
      <c r="D33" s="26"/>
      <c r="E33" s="26"/>
      <c r="F33" s="6"/>
    </row>
    <row r="34" spans="4:15" x14ac:dyDescent="0.25">
      <c r="D34" s="1"/>
      <c r="E34" s="1"/>
      <c r="F34" s="6"/>
    </row>
    <row r="35" spans="4:15" x14ac:dyDescent="0.25">
      <c r="K35" s="29"/>
      <c r="L35" s="29"/>
      <c r="M35" s="29"/>
      <c r="N35" s="29"/>
      <c r="O35" s="29"/>
    </row>
    <row r="36" spans="4:15" x14ac:dyDescent="0.25">
      <c r="K36" s="30" t="s">
        <v>15</v>
      </c>
      <c r="L36" s="30"/>
      <c r="M36" s="30"/>
      <c r="N36" s="30"/>
      <c r="O36" s="30"/>
    </row>
  </sheetData>
  <mergeCells count="41">
    <mergeCell ref="E22:J22"/>
    <mergeCell ref="E23:J23"/>
    <mergeCell ref="E17:J17"/>
    <mergeCell ref="E18:J18"/>
    <mergeCell ref="E19:J19"/>
    <mergeCell ref="E20:J20"/>
    <mergeCell ref="E21:J21"/>
    <mergeCell ref="E12:J12"/>
    <mergeCell ref="E13:J13"/>
    <mergeCell ref="E14:J14"/>
    <mergeCell ref="E15:J15"/>
    <mergeCell ref="E16:J16"/>
    <mergeCell ref="E7:J7"/>
    <mergeCell ref="E8:J8"/>
    <mergeCell ref="E9:J9"/>
    <mergeCell ref="E10:J10"/>
    <mergeCell ref="E11:J11"/>
    <mergeCell ref="C1:O1"/>
    <mergeCell ref="D2:O2"/>
    <mergeCell ref="E3:H3"/>
    <mergeCell ref="K3:L3"/>
    <mergeCell ref="E5:H5"/>
    <mergeCell ref="J5:K5"/>
    <mergeCell ref="L5:P5"/>
    <mergeCell ref="E25:J25"/>
    <mergeCell ref="E27:J27"/>
    <mergeCell ref="D28:E28"/>
    <mergeCell ref="I28:J28"/>
    <mergeCell ref="E24:J24"/>
    <mergeCell ref="E26:J26"/>
    <mergeCell ref="D29:E29"/>
    <mergeCell ref="I29:J29"/>
    <mergeCell ref="D30:F30"/>
    <mergeCell ref="I30:J30"/>
    <mergeCell ref="D31:E31"/>
    <mergeCell ref="I31:J31"/>
    <mergeCell ref="D32:E32"/>
    <mergeCell ref="I32:J32"/>
    <mergeCell ref="D33:E33"/>
    <mergeCell ref="K35:O35"/>
    <mergeCell ref="K36:O36"/>
  </mergeCells>
  <phoneticPr fontId="8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A3789-11A1-4FAE-8618-3FE0A6272F22}">
  <dimension ref="A1:O35"/>
  <sheetViews>
    <sheetView topLeftCell="A4" zoomScale="90" zoomScaleNormal="90" workbookViewId="0">
      <selection activeCell="H10" sqref="H10"/>
    </sheetView>
  </sheetViews>
  <sheetFormatPr baseColWidth="10" defaultRowHeight="15" x14ac:dyDescent="0.25"/>
  <cols>
    <col min="4" max="4" width="15.28515625" customWidth="1"/>
    <col min="5" max="5" width="16.140625" customWidth="1"/>
    <col min="13" max="13" width="19.85546875" customWidth="1"/>
  </cols>
  <sheetData>
    <row r="1" spans="1:15" ht="15.75" x14ac:dyDescent="0.25">
      <c r="A1" s="40" t="s">
        <v>23</v>
      </c>
      <c r="B1" s="40"/>
      <c r="C1" s="40"/>
      <c r="D1" s="40"/>
      <c r="E1" s="40"/>
      <c r="F1" s="40"/>
      <c r="G1" s="40"/>
      <c r="H1" s="40"/>
      <c r="I1" s="40"/>
      <c r="J1" s="40"/>
      <c r="K1" s="2"/>
    </row>
    <row r="2" spans="1:15" x14ac:dyDescent="0.25">
      <c r="B2" s="41" t="s">
        <v>8</v>
      </c>
      <c r="C2" s="41"/>
      <c r="D2" s="41"/>
      <c r="E2" s="41"/>
      <c r="F2" s="41"/>
      <c r="G2" s="41"/>
      <c r="H2" s="41"/>
      <c r="I2" s="41"/>
      <c r="J2" s="41"/>
      <c r="K2" s="1"/>
    </row>
    <row r="3" spans="1:15" x14ac:dyDescent="0.25">
      <c r="B3" t="s">
        <v>0</v>
      </c>
      <c r="C3" s="42" t="s">
        <v>28</v>
      </c>
      <c r="D3" s="42"/>
      <c r="E3" t="s">
        <v>1</v>
      </c>
      <c r="F3" s="43" t="s">
        <v>29</v>
      </c>
      <c r="G3" s="43"/>
      <c r="J3" t="s">
        <v>2</v>
      </c>
      <c r="K3" s="15">
        <v>45720</v>
      </c>
    </row>
    <row r="5" spans="1:15" x14ac:dyDescent="0.25">
      <c r="B5" t="s">
        <v>3</v>
      </c>
      <c r="C5" s="43" t="s">
        <v>26</v>
      </c>
      <c r="D5" s="43"/>
      <c r="E5" s="26" t="s">
        <v>19</v>
      </c>
      <c r="F5" s="26"/>
      <c r="G5" s="29" t="s">
        <v>30</v>
      </c>
      <c r="H5" s="29"/>
      <c r="I5" s="29"/>
      <c r="J5" s="29"/>
      <c r="K5" s="29"/>
    </row>
    <row r="7" spans="1:15" x14ac:dyDescent="0.25">
      <c r="A7" s="3" t="s">
        <v>4</v>
      </c>
      <c r="B7" s="3" t="s">
        <v>6</v>
      </c>
      <c r="C7" s="51" t="s">
        <v>5</v>
      </c>
      <c r="D7" s="52"/>
      <c r="E7" s="53"/>
      <c r="F7" s="4" t="s">
        <v>7</v>
      </c>
      <c r="G7" s="4" t="s">
        <v>10</v>
      </c>
      <c r="H7" s="4" t="s">
        <v>11</v>
      </c>
      <c r="I7" s="4" t="s">
        <v>12</v>
      </c>
      <c r="J7" s="4" t="s">
        <v>32</v>
      </c>
      <c r="K7" s="7" t="s">
        <v>20</v>
      </c>
    </row>
    <row r="8" spans="1:15" ht="15.75" x14ac:dyDescent="0.25">
      <c r="A8" s="5">
        <v>1</v>
      </c>
      <c r="B8" s="13" t="s">
        <v>34</v>
      </c>
      <c r="C8" s="48" t="s">
        <v>80</v>
      </c>
      <c r="D8" s="49"/>
      <c r="E8" s="50"/>
      <c r="F8" s="4">
        <v>82</v>
      </c>
      <c r="G8" s="4">
        <v>90</v>
      </c>
      <c r="H8" s="4">
        <v>75</v>
      </c>
      <c r="I8" s="4">
        <v>0</v>
      </c>
      <c r="J8" s="4">
        <v>0</v>
      </c>
      <c r="K8" s="14">
        <f>SUM(F8:J8)/4</f>
        <v>61.75</v>
      </c>
      <c r="M8" s="25">
        <v>10</v>
      </c>
      <c r="N8" s="25">
        <v>100</v>
      </c>
    </row>
    <row r="9" spans="1:15" ht="15.75" x14ac:dyDescent="0.25">
      <c r="A9" s="5">
        <f>A8+1</f>
        <v>2</v>
      </c>
      <c r="B9" s="13" t="s">
        <v>36</v>
      </c>
      <c r="C9" s="48" t="s">
        <v>81</v>
      </c>
      <c r="D9" s="49"/>
      <c r="E9" s="50"/>
      <c r="F9" s="4">
        <v>70</v>
      </c>
      <c r="G9" s="4">
        <v>0</v>
      </c>
      <c r="H9" s="4">
        <v>0</v>
      </c>
      <c r="I9" s="4">
        <v>0</v>
      </c>
      <c r="J9" s="4">
        <v>0</v>
      </c>
      <c r="K9" s="14">
        <f t="shared" ref="K9:K21" si="0">SUM(F9:J9)/4</f>
        <v>17.5</v>
      </c>
      <c r="M9" s="25">
        <v>8</v>
      </c>
      <c r="O9">
        <v>80</v>
      </c>
    </row>
    <row r="10" spans="1:15" ht="15.75" x14ac:dyDescent="0.25">
      <c r="A10" s="5">
        <v>3</v>
      </c>
      <c r="B10" s="13" t="s">
        <v>67</v>
      </c>
      <c r="C10" s="48" t="s">
        <v>82</v>
      </c>
      <c r="D10" s="49"/>
      <c r="E10" s="50"/>
      <c r="F10" s="4">
        <v>82</v>
      </c>
      <c r="G10" s="4">
        <v>70</v>
      </c>
      <c r="H10" s="4">
        <v>100</v>
      </c>
      <c r="I10" s="4">
        <v>0</v>
      </c>
      <c r="J10" s="4">
        <v>0</v>
      </c>
      <c r="K10" s="14">
        <v>0</v>
      </c>
    </row>
    <row r="11" spans="1:15" ht="15.75" x14ac:dyDescent="0.25">
      <c r="A11" s="5">
        <v>4</v>
      </c>
      <c r="B11" s="13" t="s">
        <v>68</v>
      </c>
      <c r="C11" s="48" t="s">
        <v>83</v>
      </c>
      <c r="D11" s="49"/>
      <c r="E11" s="50"/>
      <c r="F11" s="4">
        <v>85</v>
      </c>
      <c r="G11" s="4">
        <v>90</v>
      </c>
      <c r="H11" s="4">
        <v>90</v>
      </c>
      <c r="I11" s="4">
        <v>0</v>
      </c>
      <c r="J11" s="4">
        <v>0</v>
      </c>
      <c r="K11" s="14">
        <f t="shared" si="0"/>
        <v>66.25</v>
      </c>
    </row>
    <row r="12" spans="1:15" ht="15.75" x14ac:dyDescent="0.25">
      <c r="A12" s="5">
        <v>5</v>
      </c>
      <c r="B12" s="13" t="s">
        <v>69</v>
      </c>
      <c r="C12" s="48" t="s">
        <v>84</v>
      </c>
      <c r="D12" s="49"/>
      <c r="E12" s="50"/>
      <c r="F12" s="4">
        <v>80</v>
      </c>
      <c r="G12" s="4">
        <v>90</v>
      </c>
      <c r="H12" s="4">
        <v>70</v>
      </c>
      <c r="I12" s="4">
        <v>0</v>
      </c>
      <c r="J12" s="4">
        <v>0</v>
      </c>
      <c r="K12" s="14">
        <v>0</v>
      </c>
    </row>
    <row r="13" spans="1:15" ht="15.75" x14ac:dyDescent="0.25">
      <c r="A13" s="5">
        <v>6</v>
      </c>
      <c r="B13" s="13" t="s">
        <v>70</v>
      </c>
      <c r="C13" s="48" t="s">
        <v>85</v>
      </c>
      <c r="D13" s="49"/>
      <c r="E13" s="50"/>
      <c r="F13" s="4">
        <v>70</v>
      </c>
      <c r="G13" s="4">
        <v>70</v>
      </c>
      <c r="H13" s="4">
        <v>70</v>
      </c>
      <c r="I13" s="4">
        <v>0</v>
      </c>
      <c r="J13" s="4">
        <v>0</v>
      </c>
      <c r="K13" s="14">
        <v>0</v>
      </c>
    </row>
    <row r="14" spans="1:15" ht="15.75" x14ac:dyDescent="0.25">
      <c r="A14" s="5">
        <v>7</v>
      </c>
      <c r="B14" s="13" t="s">
        <v>71</v>
      </c>
      <c r="C14" s="48" t="s">
        <v>86</v>
      </c>
      <c r="D14" s="49"/>
      <c r="E14" s="50"/>
      <c r="F14" s="4">
        <v>87</v>
      </c>
      <c r="G14" s="4">
        <v>97</v>
      </c>
      <c r="H14" s="4">
        <v>100</v>
      </c>
      <c r="I14" s="4">
        <v>0</v>
      </c>
      <c r="J14" s="4">
        <v>0</v>
      </c>
      <c r="K14" s="14">
        <f>SUM(F14:J14)/4</f>
        <v>71</v>
      </c>
    </row>
    <row r="15" spans="1:15" ht="15.75" x14ac:dyDescent="0.25">
      <c r="A15" s="5">
        <v>8</v>
      </c>
      <c r="B15" s="13" t="s">
        <v>72</v>
      </c>
      <c r="C15" s="48" t="s">
        <v>87</v>
      </c>
      <c r="D15" s="49"/>
      <c r="E15" s="50"/>
      <c r="F15" s="4">
        <v>86</v>
      </c>
      <c r="G15" s="4">
        <v>75</v>
      </c>
      <c r="H15" s="4">
        <v>95</v>
      </c>
      <c r="I15" s="4">
        <v>0</v>
      </c>
      <c r="J15" s="4">
        <v>0</v>
      </c>
      <c r="K15" s="14">
        <f t="shared" si="0"/>
        <v>64</v>
      </c>
    </row>
    <row r="16" spans="1:15" ht="15.75" x14ac:dyDescent="0.25">
      <c r="A16" s="5">
        <v>9</v>
      </c>
      <c r="B16" s="13" t="s">
        <v>73</v>
      </c>
      <c r="C16" s="48" t="s">
        <v>88</v>
      </c>
      <c r="D16" s="49"/>
      <c r="E16" s="50"/>
      <c r="F16" s="4">
        <v>70</v>
      </c>
      <c r="G16" s="4">
        <v>70</v>
      </c>
      <c r="H16" s="4">
        <v>70</v>
      </c>
      <c r="I16" s="4">
        <v>0</v>
      </c>
      <c r="J16" s="4">
        <v>0</v>
      </c>
      <c r="K16" s="14">
        <f t="shared" si="0"/>
        <v>52.5</v>
      </c>
    </row>
    <row r="17" spans="1:11" ht="15.75" x14ac:dyDescent="0.25">
      <c r="A17" s="5">
        <v>10</v>
      </c>
      <c r="B17" s="13" t="s">
        <v>74</v>
      </c>
      <c r="C17" s="48" t="s">
        <v>89</v>
      </c>
      <c r="D17" s="49"/>
      <c r="E17" s="50"/>
      <c r="F17" s="4">
        <v>80</v>
      </c>
      <c r="G17" s="4">
        <v>95</v>
      </c>
      <c r="H17" s="4">
        <v>89</v>
      </c>
      <c r="I17" s="4">
        <v>0</v>
      </c>
      <c r="J17" s="4">
        <v>0</v>
      </c>
      <c r="K17" s="14">
        <f t="shared" si="0"/>
        <v>66</v>
      </c>
    </row>
    <row r="18" spans="1:11" ht="15.75" x14ac:dyDescent="0.25">
      <c r="A18" s="5">
        <f t="shared" ref="A18:A19" si="1">A17+1</f>
        <v>11</v>
      </c>
      <c r="B18" s="13" t="s">
        <v>75</v>
      </c>
      <c r="C18" s="48" t="s">
        <v>90</v>
      </c>
      <c r="D18" s="49"/>
      <c r="E18" s="50"/>
      <c r="F18" s="4">
        <v>73</v>
      </c>
      <c r="G18" s="4">
        <v>88</v>
      </c>
      <c r="H18" s="4">
        <v>78</v>
      </c>
      <c r="I18" s="4">
        <v>0</v>
      </c>
      <c r="J18" s="4">
        <v>0</v>
      </c>
      <c r="K18" s="14">
        <f t="shared" si="0"/>
        <v>59.75</v>
      </c>
    </row>
    <row r="19" spans="1:11" ht="15.75" x14ac:dyDescent="0.25">
      <c r="A19" s="5">
        <f t="shared" si="1"/>
        <v>12</v>
      </c>
      <c r="B19" s="13" t="s">
        <v>76</v>
      </c>
      <c r="C19" s="48" t="s">
        <v>91</v>
      </c>
      <c r="D19" s="49"/>
      <c r="E19" s="50"/>
      <c r="F19" s="4">
        <v>85</v>
      </c>
      <c r="G19" s="4">
        <v>93</v>
      </c>
      <c r="H19" s="4">
        <v>100</v>
      </c>
      <c r="I19" s="4">
        <v>0</v>
      </c>
      <c r="J19" s="4">
        <v>0</v>
      </c>
      <c r="K19" s="14">
        <f t="shared" si="0"/>
        <v>69.5</v>
      </c>
    </row>
    <row r="20" spans="1:11" ht="15.75" x14ac:dyDescent="0.25">
      <c r="A20" s="16">
        <f>A19+1</f>
        <v>13</v>
      </c>
      <c r="B20" s="13" t="s">
        <v>77</v>
      </c>
      <c r="C20" s="48" t="s">
        <v>92</v>
      </c>
      <c r="D20" s="49"/>
      <c r="E20" s="50"/>
      <c r="F20" s="4">
        <v>80</v>
      </c>
      <c r="G20" s="4">
        <v>80</v>
      </c>
      <c r="H20" s="4">
        <v>74</v>
      </c>
      <c r="I20" s="4">
        <v>0</v>
      </c>
      <c r="J20" s="4">
        <v>0</v>
      </c>
      <c r="K20" s="14">
        <f t="shared" si="0"/>
        <v>58.5</v>
      </c>
    </row>
    <row r="21" spans="1:11" ht="15.75" x14ac:dyDescent="0.25">
      <c r="A21" s="16">
        <v>14</v>
      </c>
      <c r="B21" s="13" t="s">
        <v>78</v>
      </c>
      <c r="C21" s="48" t="s">
        <v>93</v>
      </c>
      <c r="D21" s="49"/>
      <c r="E21" s="50"/>
      <c r="F21" s="4">
        <v>70</v>
      </c>
      <c r="G21" s="4">
        <v>70</v>
      </c>
      <c r="H21" s="4">
        <v>70</v>
      </c>
      <c r="I21" s="4">
        <v>0</v>
      </c>
      <c r="J21" s="4">
        <v>0</v>
      </c>
      <c r="K21" s="14">
        <f t="shared" si="0"/>
        <v>52.5</v>
      </c>
    </row>
    <row r="22" spans="1:11" ht="15.75" x14ac:dyDescent="0.25">
      <c r="A22" s="16">
        <v>15</v>
      </c>
      <c r="B22" s="13" t="s">
        <v>79</v>
      </c>
      <c r="C22" s="48" t="s">
        <v>94</v>
      </c>
      <c r="D22" s="49"/>
      <c r="E22" s="50"/>
      <c r="F22" s="4">
        <v>80</v>
      </c>
      <c r="G22" s="4">
        <v>80</v>
      </c>
      <c r="H22" s="4">
        <v>94</v>
      </c>
      <c r="I22" s="4">
        <v>0</v>
      </c>
      <c r="J22" s="4">
        <v>0</v>
      </c>
      <c r="K22" s="14">
        <f>SUM(F22:J22)/4</f>
        <v>63.5</v>
      </c>
    </row>
    <row r="23" spans="1:11" ht="15.75" x14ac:dyDescent="0.25">
      <c r="A23" s="16"/>
      <c r="B23" s="13"/>
      <c r="C23" s="19"/>
      <c r="D23" s="20"/>
      <c r="E23" s="21"/>
      <c r="F23" s="4">
        <f>SUM(F8:F22)</f>
        <v>1180</v>
      </c>
      <c r="G23" s="4">
        <f t="shared" ref="G23:H23" si="2">SUM(G8:G22)</f>
        <v>1158</v>
      </c>
      <c r="H23" s="4">
        <f t="shared" si="2"/>
        <v>1175</v>
      </c>
      <c r="I23" s="4"/>
      <c r="J23" s="4"/>
      <c r="K23" s="14"/>
    </row>
    <row r="24" spans="1:11" ht="15.75" x14ac:dyDescent="0.25">
      <c r="A24" s="16"/>
      <c r="B24" s="13"/>
      <c r="C24" s="19"/>
      <c r="D24" s="20"/>
      <c r="E24" s="21"/>
      <c r="F24" s="4">
        <f>F23/16</f>
        <v>73.75</v>
      </c>
      <c r="G24" s="4">
        <f>G23/15</f>
        <v>77.2</v>
      </c>
      <c r="H24" s="4">
        <f>H23/15</f>
        <v>78.333333333333329</v>
      </c>
      <c r="I24" s="4"/>
      <c r="J24" s="4"/>
      <c r="K24" s="14"/>
    </row>
    <row r="25" spans="1:11" ht="15.75" x14ac:dyDescent="0.25">
      <c r="A25" s="16"/>
      <c r="B25" s="13"/>
      <c r="C25" s="19"/>
      <c r="D25" s="20"/>
      <c r="E25" s="21"/>
      <c r="F25" s="4">
        <f>COUNTIF(F8:F22,"&gt;=83.31")</f>
        <v>4</v>
      </c>
      <c r="G25" s="4">
        <f t="shared" ref="G25:H25" si="3">COUNTIF(G8:G22,"&gt;=83.31")</f>
        <v>7</v>
      </c>
      <c r="H25" s="4">
        <f t="shared" si="3"/>
        <v>7</v>
      </c>
      <c r="I25" s="4"/>
      <c r="J25" s="4"/>
      <c r="K25" s="14"/>
    </row>
    <row r="26" spans="1:11" ht="15.75" x14ac:dyDescent="0.25">
      <c r="A26" s="16"/>
      <c r="B26" s="13"/>
      <c r="C26" s="19"/>
      <c r="D26" s="20"/>
      <c r="E26" s="21"/>
      <c r="F26" s="4"/>
      <c r="G26" s="4"/>
      <c r="H26" s="4"/>
      <c r="I26" s="4"/>
      <c r="J26" s="4"/>
      <c r="K26" s="14"/>
    </row>
    <row r="27" spans="1:11" x14ac:dyDescent="0.25">
      <c r="B27" s="39"/>
      <c r="C27" s="39"/>
      <c r="D27" s="1"/>
      <c r="E27" s="9" t="s">
        <v>16</v>
      </c>
      <c r="F27" s="8">
        <f>COUNTIF(F8:F22,"&gt;=70")</f>
        <v>15</v>
      </c>
      <c r="G27" s="8">
        <f>COUNTIF(G8:G26,"&gt;=70")</f>
        <v>16</v>
      </c>
      <c r="H27" s="8">
        <f>COUNTIF(H8:H26,"&gt;=70")</f>
        <v>16</v>
      </c>
      <c r="I27" s="8"/>
      <c r="J27" s="8">
        <f>COUNTIF(J8:J26,"&gt;=70")</f>
        <v>0</v>
      </c>
      <c r="K27" s="12">
        <f>COUNTIF(K8:K26,"&gt;=70")</f>
        <v>1</v>
      </c>
    </row>
    <row r="28" spans="1:11" x14ac:dyDescent="0.25">
      <c r="B28" s="26"/>
      <c r="C28" s="26"/>
      <c r="D28" s="6"/>
      <c r="E28" s="9" t="s">
        <v>17</v>
      </c>
      <c r="F28" s="9">
        <f>COUNTIF(F8:F22,"&lt;70")</f>
        <v>0</v>
      </c>
      <c r="G28" s="9">
        <v>0</v>
      </c>
      <c r="H28" s="9">
        <v>0</v>
      </c>
      <c r="I28" s="9"/>
      <c r="J28" s="9">
        <v>0</v>
      </c>
      <c r="K28" s="9">
        <v>0</v>
      </c>
    </row>
    <row r="29" spans="1:11" x14ac:dyDescent="0.25">
      <c r="B29" s="26"/>
      <c r="C29" s="26"/>
      <c r="D29" s="26"/>
      <c r="E29" s="9" t="s">
        <v>18</v>
      </c>
      <c r="F29" s="9">
        <f>COUNT(F8:F22)</f>
        <v>15</v>
      </c>
      <c r="G29" s="9">
        <v>0</v>
      </c>
      <c r="H29" s="9">
        <v>0</v>
      </c>
      <c r="I29" s="9"/>
      <c r="J29" s="9">
        <v>0</v>
      </c>
      <c r="K29" s="9">
        <v>0</v>
      </c>
    </row>
    <row r="30" spans="1:11" x14ac:dyDescent="0.25">
      <c r="B30" s="26"/>
      <c r="C30" s="26"/>
      <c r="D30" s="1"/>
      <c r="E30" s="23" t="s">
        <v>21</v>
      </c>
      <c r="F30" s="10">
        <f>F27/F29</f>
        <v>1</v>
      </c>
      <c r="G30" s="11">
        <v>0</v>
      </c>
      <c r="H30" s="11">
        <v>0</v>
      </c>
      <c r="I30" s="11"/>
      <c r="J30" s="11">
        <v>0</v>
      </c>
      <c r="K30" s="11">
        <v>0</v>
      </c>
    </row>
    <row r="31" spans="1:11" x14ac:dyDescent="0.25">
      <c r="B31" s="26"/>
      <c r="C31" s="26"/>
      <c r="D31" s="1"/>
      <c r="E31" s="23" t="s">
        <v>22</v>
      </c>
      <c r="F31" s="10">
        <f>F28/F29</f>
        <v>0</v>
      </c>
      <c r="G31" s="10">
        <v>1</v>
      </c>
      <c r="H31" s="11">
        <v>1</v>
      </c>
      <c r="I31" s="11"/>
      <c r="J31" s="11">
        <v>1</v>
      </c>
      <c r="K31" s="11">
        <v>1</v>
      </c>
    </row>
    <row r="32" spans="1:11" x14ac:dyDescent="0.25">
      <c r="B32" s="26"/>
      <c r="C32" s="26"/>
      <c r="D32" s="6"/>
    </row>
    <row r="33" spans="2:10" x14ac:dyDescent="0.25">
      <c r="B33" s="1"/>
      <c r="C33" s="1"/>
      <c r="D33" s="6"/>
    </row>
    <row r="34" spans="2:10" x14ac:dyDescent="0.25">
      <c r="F34" s="29"/>
      <c r="G34" s="29"/>
      <c r="H34" s="29"/>
      <c r="I34" s="29"/>
      <c r="J34" s="29"/>
    </row>
    <row r="35" spans="2:10" x14ac:dyDescent="0.25">
      <c r="F35" s="30" t="s">
        <v>15</v>
      </c>
      <c r="G35" s="30"/>
      <c r="H35" s="30"/>
      <c r="I35" s="30"/>
      <c r="J35" s="30"/>
    </row>
  </sheetData>
  <sortState xmlns:xlrd2="http://schemas.microsoft.com/office/spreadsheetml/2017/richdata2" ref="M8:O23">
    <sortCondition ref="M7:M23"/>
  </sortState>
  <mergeCells count="31">
    <mergeCell ref="C8:E8"/>
    <mergeCell ref="C7:E7"/>
    <mergeCell ref="C13:E13"/>
    <mergeCell ref="C12:E12"/>
    <mergeCell ref="C11:E11"/>
    <mergeCell ref="C10:E10"/>
    <mergeCell ref="C9:E9"/>
    <mergeCell ref="C22:E22"/>
    <mergeCell ref="C21:E21"/>
    <mergeCell ref="C20:E20"/>
    <mergeCell ref="C19:E19"/>
    <mergeCell ref="A1:J1"/>
    <mergeCell ref="B2:J2"/>
    <mergeCell ref="C3:D3"/>
    <mergeCell ref="F3:G3"/>
    <mergeCell ref="C5:D5"/>
    <mergeCell ref="E5:F5"/>
    <mergeCell ref="G5:K5"/>
    <mergeCell ref="C18:E18"/>
    <mergeCell ref="C17:E17"/>
    <mergeCell ref="C16:E16"/>
    <mergeCell ref="C15:E15"/>
    <mergeCell ref="C14:E14"/>
    <mergeCell ref="B27:C27"/>
    <mergeCell ref="B31:C31"/>
    <mergeCell ref="B32:C32"/>
    <mergeCell ref="F34:J34"/>
    <mergeCell ref="F35:J35"/>
    <mergeCell ref="B28:C28"/>
    <mergeCell ref="B29:D29"/>
    <mergeCell ref="B30:C30"/>
  </mergeCells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8548A-C846-4ECD-81FF-FEB790E8BC46}">
  <dimension ref="A1:N52"/>
  <sheetViews>
    <sheetView zoomScale="90" zoomScaleNormal="90" workbookViewId="0">
      <selection activeCell="M21" sqref="M21"/>
    </sheetView>
  </sheetViews>
  <sheetFormatPr baseColWidth="10" defaultRowHeight="15" x14ac:dyDescent="0.25"/>
  <cols>
    <col min="4" max="4" width="15.28515625" customWidth="1"/>
    <col min="5" max="5" width="16.140625" customWidth="1"/>
    <col min="13" max="13" width="19.85546875" customWidth="1"/>
  </cols>
  <sheetData>
    <row r="1" spans="1:11" ht="15.75" x14ac:dyDescent="0.25">
      <c r="A1" s="40" t="s">
        <v>9</v>
      </c>
      <c r="B1" s="40"/>
      <c r="C1" s="40"/>
      <c r="D1" s="40"/>
      <c r="E1" s="40"/>
      <c r="F1" s="40"/>
      <c r="G1" s="40"/>
      <c r="H1" s="40"/>
      <c r="I1" s="40"/>
      <c r="J1" s="40"/>
      <c r="K1" s="2"/>
    </row>
    <row r="2" spans="1:11" x14ac:dyDescent="0.25">
      <c r="B2" s="41" t="s">
        <v>8</v>
      </c>
      <c r="C2" s="41"/>
      <c r="D2" s="41"/>
      <c r="E2" s="41"/>
      <c r="F2" s="41"/>
      <c r="G2" s="41"/>
      <c r="H2" s="41"/>
      <c r="I2" s="41"/>
      <c r="J2" s="41"/>
      <c r="K2" s="1"/>
    </row>
    <row r="3" spans="1:11" x14ac:dyDescent="0.25">
      <c r="B3" t="s">
        <v>0</v>
      </c>
      <c r="C3" s="42" t="s">
        <v>6</v>
      </c>
      <c r="D3" s="42"/>
      <c r="E3" t="s">
        <v>1</v>
      </c>
      <c r="F3" s="43" t="s">
        <v>31</v>
      </c>
      <c r="G3" s="43"/>
      <c r="J3" t="s">
        <v>2</v>
      </c>
      <c r="K3" s="15">
        <v>45720</v>
      </c>
    </row>
    <row r="5" spans="1:11" x14ac:dyDescent="0.25">
      <c r="B5" t="s">
        <v>3</v>
      </c>
      <c r="C5" s="43" t="s">
        <v>26</v>
      </c>
      <c r="D5" s="43"/>
      <c r="E5" s="26" t="s">
        <v>19</v>
      </c>
      <c r="F5" s="26"/>
      <c r="G5" s="29" t="s">
        <v>27</v>
      </c>
      <c r="H5" s="29"/>
      <c r="I5" s="29"/>
      <c r="J5" s="29"/>
      <c r="K5" s="29"/>
    </row>
    <row r="7" spans="1:11" x14ac:dyDescent="0.25">
      <c r="A7" s="3" t="s">
        <v>4</v>
      </c>
      <c r="B7" s="3" t="s">
        <v>6</v>
      </c>
      <c r="C7" s="51" t="s">
        <v>5</v>
      </c>
      <c r="D7" s="52"/>
      <c r="E7" s="53"/>
      <c r="F7" s="4" t="s">
        <v>7</v>
      </c>
      <c r="G7" s="4" t="s">
        <v>10</v>
      </c>
      <c r="H7" s="4" t="s">
        <v>11</v>
      </c>
      <c r="I7" s="4" t="s">
        <v>12</v>
      </c>
      <c r="J7" s="4" t="s">
        <v>32</v>
      </c>
      <c r="K7" s="7" t="s">
        <v>20</v>
      </c>
    </row>
    <row r="8" spans="1:11" x14ac:dyDescent="0.25">
      <c r="A8" s="3">
        <v>1</v>
      </c>
      <c r="B8" s="3" t="s">
        <v>95</v>
      </c>
      <c r="C8" s="54" t="s">
        <v>127</v>
      </c>
      <c r="D8" s="55"/>
      <c r="E8" s="56"/>
      <c r="F8" s="4">
        <v>85</v>
      </c>
      <c r="G8" s="4">
        <v>100</v>
      </c>
      <c r="H8" s="4"/>
      <c r="I8" s="4"/>
      <c r="J8" s="4"/>
      <c r="K8" s="7"/>
    </row>
    <row r="9" spans="1:11" x14ac:dyDescent="0.25">
      <c r="A9" s="3">
        <v>2</v>
      </c>
      <c r="B9" s="3" t="s">
        <v>96</v>
      </c>
      <c r="C9" s="54" t="s">
        <v>128</v>
      </c>
      <c r="D9" s="55"/>
      <c r="E9" s="56"/>
      <c r="F9" s="4">
        <v>100</v>
      </c>
      <c r="G9" s="4">
        <v>100</v>
      </c>
      <c r="H9" s="4"/>
      <c r="I9" s="4"/>
      <c r="J9" s="4"/>
      <c r="K9" s="7"/>
    </row>
    <row r="10" spans="1:11" x14ac:dyDescent="0.25">
      <c r="A10" s="3">
        <v>3</v>
      </c>
      <c r="B10" s="3" t="s">
        <v>97</v>
      </c>
      <c r="C10" s="54" t="s">
        <v>129</v>
      </c>
      <c r="D10" s="55"/>
      <c r="E10" s="56"/>
      <c r="F10" s="4">
        <v>77</v>
      </c>
      <c r="G10" s="4">
        <v>93</v>
      </c>
      <c r="H10" s="4"/>
      <c r="I10" s="4"/>
      <c r="J10" s="4"/>
      <c r="K10" s="7"/>
    </row>
    <row r="11" spans="1:11" x14ac:dyDescent="0.25">
      <c r="A11" s="3">
        <v>4</v>
      </c>
      <c r="B11" s="3" t="s">
        <v>117</v>
      </c>
      <c r="C11" s="54" t="s">
        <v>130</v>
      </c>
      <c r="D11" s="55"/>
      <c r="E11" s="56"/>
      <c r="F11" s="4">
        <v>100</v>
      </c>
      <c r="G11" s="4">
        <v>97</v>
      </c>
      <c r="H11" s="4"/>
      <c r="I11" s="4"/>
      <c r="J11" s="4"/>
      <c r="K11" s="7"/>
    </row>
    <row r="12" spans="1:11" x14ac:dyDescent="0.25">
      <c r="A12" s="3">
        <v>5</v>
      </c>
      <c r="B12" s="3" t="s">
        <v>98</v>
      </c>
      <c r="C12" s="54" t="s">
        <v>132</v>
      </c>
      <c r="D12" s="55"/>
      <c r="E12" s="56"/>
      <c r="F12" s="4">
        <v>93</v>
      </c>
      <c r="G12" s="4">
        <v>98</v>
      </c>
      <c r="H12" s="4"/>
      <c r="I12" s="4"/>
      <c r="J12" s="4"/>
      <c r="K12" s="7"/>
    </row>
    <row r="13" spans="1:11" x14ac:dyDescent="0.25">
      <c r="A13" s="3">
        <v>6</v>
      </c>
      <c r="B13" s="3" t="s">
        <v>99</v>
      </c>
      <c r="C13" s="54" t="s">
        <v>131</v>
      </c>
      <c r="D13" s="55"/>
      <c r="E13" s="56"/>
      <c r="F13" s="4">
        <v>95</v>
      </c>
      <c r="G13" s="4">
        <v>70</v>
      </c>
      <c r="H13" s="4"/>
      <c r="I13" s="4"/>
      <c r="J13" s="4"/>
      <c r="K13" s="7"/>
    </row>
    <row r="14" spans="1:11" x14ac:dyDescent="0.25">
      <c r="A14" s="3">
        <v>7</v>
      </c>
      <c r="B14" s="3" t="s">
        <v>118</v>
      </c>
      <c r="C14" s="54" t="s">
        <v>133</v>
      </c>
      <c r="D14" s="55"/>
      <c r="E14" s="56"/>
      <c r="F14" s="4">
        <v>100</v>
      </c>
      <c r="G14" s="4">
        <v>100</v>
      </c>
      <c r="H14" s="4"/>
      <c r="I14" s="4"/>
      <c r="J14" s="4"/>
      <c r="K14" s="7"/>
    </row>
    <row r="15" spans="1:11" x14ac:dyDescent="0.25">
      <c r="A15" s="3">
        <v>8</v>
      </c>
      <c r="B15" s="3" t="s">
        <v>119</v>
      </c>
      <c r="C15" s="54" t="s">
        <v>134</v>
      </c>
      <c r="D15" s="55"/>
      <c r="E15" s="56"/>
      <c r="F15" s="4">
        <v>95</v>
      </c>
      <c r="G15" s="4">
        <v>80</v>
      </c>
      <c r="H15" s="4"/>
      <c r="I15" s="4"/>
      <c r="J15" s="4"/>
      <c r="K15" s="7"/>
    </row>
    <row r="16" spans="1:11" x14ac:dyDescent="0.25">
      <c r="A16" s="3">
        <v>9</v>
      </c>
      <c r="B16" s="3" t="s">
        <v>100</v>
      </c>
      <c r="C16" s="54" t="s">
        <v>135</v>
      </c>
      <c r="D16" s="55"/>
      <c r="E16" s="56"/>
      <c r="F16" s="4">
        <v>93</v>
      </c>
      <c r="G16" s="4">
        <v>93</v>
      </c>
      <c r="H16" s="4"/>
      <c r="I16" s="4"/>
      <c r="J16" s="4"/>
      <c r="K16" s="7"/>
    </row>
    <row r="17" spans="1:14" x14ac:dyDescent="0.25">
      <c r="A17" s="3">
        <v>10</v>
      </c>
      <c r="B17" s="3" t="s">
        <v>120</v>
      </c>
      <c r="C17" s="54" t="s">
        <v>136</v>
      </c>
      <c r="D17" s="55"/>
      <c r="E17" s="56"/>
      <c r="F17" s="4">
        <v>100</v>
      </c>
      <c r="G17" s="4">
        <v>100</v>
      </c>
      <c r="H17" s="4"/>
      <c r="I17" s="4"/>
      <c r="J17" s="4"/>
      <c r="K17" s="7"/>
    </row>
    <row r="18" spans="1:14" x14ac:dyDescent="0.25">
      <c r="A18" s="3">
        <v>11</v>
      </c>
      <c r="B18" s="3" t="s">
        <v>101</v>
      </c>
      <c r="C18" s="54" t="s">
        <v>137</v>
      </c>
      <c r="D18" s="55"/>
      <c r="E18" s="56"/>
      <c r="F18" s="4">
        <v>100</v>
      </c>
      <c r="G18" s="4">
        <v>100</v>
      </c>
      <c r="H18" s="4"/>
      <c r="I18" s="4"/>
      <c r="J18" s="4"/>
      <c r="K18" s="7"/>
      <c r="M18">
        <v>32</v>
      </c>
      <c r="N18">
        <v>100</v>
      </c>
    </row>
    <row r="19" spans="1:14" x14ac:dyDescent="0.25">
      <c r="A19" s="3">
        <v>12</v>
      </c>
      <c r="B19" s="3" t="s">
        <v>102</v>
      </c>
      <c r="C19" s="54" t="s">
        <v>138</v>
      </c>
      <c r="D19" s="55"/>
      <c r="E19" s="56"/>
      <c r="F19" s="4">
        <v>100</v>
      </c>
      <c r="G19" s="4">
        <v>100</v>
      </c>
      <c r="H19" s="4"/>
      <c r="I19" s="4"/>
      <c r="J19" s="4"/>
      <c r="K19" s="7"/>
      <c r="M19">
        <v>18</v>
      </c>
    </row>
    <row r="20" spans="1:14" x14ac:dyDescent="0.25">
      <c r="A20" s="3">
        <v>13</v>
      </c>
      <c r="B20" s="3" t="s">
        <v>103</v>
      </c>
      <c r="C20" s="54" t="s">
        <v>139</v>
      </c>
      <c r="D20" s="55"/>
      <c r="E20" s="56"/>
      <c r="F20" s="4">
        <v>92</v>
      </c>
      <c r="G20" s="4">
        <v>83</v>
      </c>
      <c r="H20" s="4"/>
      <c r="I20" s="4"/>
      <c r="J20" s="4"/>
      <c r="K20" s="7"/>
      <c r="M20">
        <v>24</v>
      </c>
    </row>
    <row r="21" spans="1:14" x14ac:dyDescent="0.25">
      <c r="A21" s="3">
        <v>14</v>
      </c>
      <c r="B21" s="3" t="s">
        <v>104</v>
      </c>
      <c r="C21" s="54" t="s">
        <v>140</v>
      </c>
      <c r="D21" s="55"/>
      <c r="E21" s="56"/>
      <c r="F21" s="4">
        <v>85</v>
      </c>
      <c r="G21" s="4">
        <v>70</v>
      </c>
      <c r="H21" s="4"/>
      <c r="I21" s="4"/>
      <c r="J21" s="4"/>
      <c r="K21" s="7"/>
    </row>
    <row r="22" spans="1:14" x14ac:dyDescent="0.25">
      <c r="A22" s="3">
        <v>15</v>
      </c>
      <c r="B22" s="3" t="s">
        <v>121</v>
      </c>
      <c r="C22" s="54" t="s">
        <v>141</v>
      </c>
      <c r="D22" s="55"/>
      <c r="E22" s="56"/>
      <c r="F22" s="4">
        <v>94</v>
      </c>
      <c r="G22" s="4">
        <v>93</v>
      </c>
      <c r="H22" s="4"/>
      <c r="I22" s="4"/>
      <c r="J22" s="4"/>
      <c r="K22" s="7"/>
    </row>
    <row r="23" spans="1:14" x14ac:dyDescent="0.25">
      <c r="A23" s="3">
        <v>16</v>
      </c>
      <c r="B23" s="3" t="s">
        <v>105</v>
      </c>
      <c r="C23" s="54" t="s">
        <v>142</v>
      </c>
      <c r="D23" s="55"/>
      <c r="E23" s="56"/>
      <c r="F23" s="4">
        <v>95</v>
      </c>
      <c r="G23" s="4">
        <v>92</v>
      </c>
      <c r="H23" s="4"/>
      <c r="I23" s="4"/>
      <c r="J23" s="4"/>
      <c r="K23" s="7"/>
    </row>
    <row r="24" spans="1:14" ht="15.75" x14ac:dyDescent="0.25">
      <c r="A24" s="3">
        <v>17</v>
      </c>
      <c r="B24" s="3" t="s">
        <v>122</v>
      </c>
      <c r="C24" s="48" t="s">
        <v>143</v>
      </c>
      <c r="D24" s="49"/>
      <c r="E24" s="50"/>
      <c r="F24" s="4">
        <v>100</v>
      </c>
      <c r="G24" s="4">
        <v>77</v>
      </c>
      <c r="H24" s="4">
        <v>0</v>
      </c>
      <c r="I24" s="4">
        <v>0</v>
      </c>
      <c r="J24" s="4">
        <v>0</v>
      </c>
      <c r="K24" s="14">
        <f>SUM(F24:J24)/4</f>
        <v>44.25</v>
      </c>
    </row>
    <row r="25" spans="1:14" ht="15.75" x14ac:dyDescent="0.25">
      <c r="A25" s="3">
        <v>18</v>
      </c>
      <c r="B25" s="3" t="s">
        <v>106</v>
      </c>
      <c r="C25" s="48" t="s">
        <v>144</v>
      </c>
      <c r="D25" s="49"/>
      <c r="E25" s="50"/>
      <c r="F25" s="4">
        <v>100</v>
      </c>
      <c r="G25" s="4">
        <v>100</v>
      </c>
      <c r="H25" s="4">
        <v>0</v>
      </c>
      <c r="I25" s="4">
        <v>0</v>
      </c>
      <c r="J25" s="4">
        <v>0</v>
      </c>
      <c r="K25" s="14">
        <f t="shared" ref="K25:K39" si="0">SUM(F25:J25)/4</f>
        <v>50</v>
      </c>
    </row>
    <row r="26" spans="1:14" ht="15.75" x14ac:dyDescent="0.25">
      <c r="A26" s="3">
        <v>19</v>
      </c>
      <c r="B26" s="3" t="s">
        <v>107</v>
      </c>
      <c r="C26" s="48" t="s">
        <v>145</v>
      </c>
      <c r="D26" s="49"/>
      <c r="E26" s="50"/>
      <c r="F26" s="4">
        <v>96</v>
      </c>
      <c r="G26" s="4">
        <v>92</v>
      </c>
      <c r="H26" s="4">
        <v>0</v>
      </c>
      <c r="I26" s="4">
        <v>0</v>
      </c>
      <c r="J26" s="4">
        <v>0</v>
      </c>
      <c r="K26" s="14">
        <v>0</v>
      </c>
    </row>
    <row r="27" spans="1:14" ht="15.75" x14ac:dyDescent="0.25">
      <c r="A27" s="3">
        <v>20</v>
      </c>
      <c r="B27" s="3" t="s">
        <v>108</v>
      </c>
      <c r="C27" s="48" t="s">
        <v>146</v>
      </c>
      <c r="D27" s="49"/>
      <c r="E27" s="50"/>
      <c r="F27" s="4">
        <v>100</v>
      </c>
      <c r="G27" s="4">
        <v>77</v>
      </c>
      <c r="H27" s="4">
        <v>0</v>
      </c>
      <c r="I27" s="4">
        <v>0</v>
      </c>
      <c r="J27" s="4">
        <v>0</v>
      </c>
      <c r="K27" s="14">
        <f t="shared" si="0"/>
        <v>44.25</v>
      </c>
    </row>
    <row r="28" spans="1:14" ht="15.75" x14ac:dyDescent="0.25">
      <c r="A28" s="3">
        <v>21</v>
      </c>
      <c r="B28" s="3" t="s">
        <v>109</v>
      </c>
      <c r="C28" s="48" t="s">
        <v>147</v>
      </c>
      <c r="D28" s="49"/>
      <c r="E28" s="50"/>
      <c r="F28" s="4">
        <v>98</v>
      </c>
      <c r="G28" s="4">
        <v>89</v>
      </c>
      <c r="H28" s="4">
        <v>0</v>
      </c>
      <c r="I28" s="4">
        <v>0</v>
      </c>
      <c r="J28" s="4">
        <v>0</v>
      </c>
      <c r="K28" s="14">
        <v>0</v>
      </c>
    </row>
    <row r="29" spans="1:14" ht="15.75" x14ac:dyDescent="0.25">
      <c r="A29" s="3">
        <v>22</v>
      </c>
      <c r="B29" s="3" t="s">
        <v>123</v>
      </c>
      <c r="C29" s="48" t="s">
        <v>148</v>
      </c>
      <c r="D29" s="49"/>
      <c r="E29" s="50"/>
      <c r="F29" s="4">
        <v>70</v>
      </c>
      <c r="G29" s="4">
        <v>0</v>
      </c>
      <c r="H29" s="4">
        <v>0</v>
      </c>
      <c r="I29" s="4">
        <v>0</v>
      </c>
      <c r="J29" s="4">
        <v>0</v>
      </c>
      <c r="K29" s="14">
        <v>0</v>
      </c>
    </row>
    <row r="30" spans="1:14" ht="15.75" x14ac:dyDescent="0.25">
      <c r="A30" s="3">
        <v>23</v>
      </c>
      <c r="B30" s="3" t="s">
        <v>110</v>
      </c>
      <c r="C30" s="48" t="s">
        <v>149</v>
      </c>
      <c r="D30" s="49"/>
      <c r="E30" s="50"/>
      <c r="F30" s="4">
        <v>99</v>
      </c>
      <c r="G30" s="4">
        <v>94</v>
      </c>
      <c r="H30" s="4">
        <v>0</v>
      </c>
      <c r="I30" s="4">
        <v>0</v>
      </c>
      <c r="J30" s="4">
        <v>0</v>
      </c>
      <c r="K30" s="14">
        <f>SUM(F30:J30)/4</f>
        <v>48.25</v>
      </c>
    </row>
    <row r="31" spans="1:14" ht="15.75" x14ac:dyDescent="0.25">
      <c r="A31" s="3">
        <v>24</v>
      </c>
      <c r="B31" s="3" t="s">
        <v>111</v>
      </c>
      <c r="C31" s="48" t="s">
        <v>150</v>
      </c>
      <c r="D31" s="49"/>
      <c r="E31" s="50"/>
      <c r="F31" s="4">
        <v>98</v>
      </c>
      <c r="G31" s="4">
        <v>97</v>
      </c>
      <c r="H31" s="4">
        <v>0</v>
      </c>
      <c r="I31" s="4">
        <v>0</v>
      </c>
      <c r="J31" s="4">
        <v>0</v>
      </c>
      <c r="K31" s="14">
        <f t="shared" si="0"/>
        <v>48.75</v>
      </c>
    </row>
    <row r="32" spans="1:14" ht="15.75" x14ac:dyDescent="0.25">
      <c r="A32" s="3">
        <v>25</v>
      </c>
      <c r="B32" s="3" t="s">
        <v>112</v>
      </c>
      <c r="C32" s="48" t="s">
        <v>151</v>
      </c>
      <c r="D32" s="49"/>
      <c r="E32" s="50"/>
      <c r="F32" s="4">
        <v>93</v>
      </c>
      <c r="G32" s="4">
        <v>97</v>
      </c>
      <c r="H32" s="4">
        <v>0</v>
      </c>
      <c r="I32" s="4">
        <v>0</v>
      </c>
      <c r="J32" s="4">
        <v>0</v>
      </c>
      <c r="K32" s="14">
        <f t="shared" si="0"/>
        <v>47.5</v>
      </c>
    </row>
    <row r="33" spans="1:11" ht="15.75" x14ac:dyDescent="0.25">
      <c r="A33" s="3">
        <v>26</v>
      </c>
      <c r="B33" s="3" t="s">
        <v>113</v>
      </c>
      <c r="C33" s="48" t="s">
        <v>152</v>
      </c>
      <c r="D33" s="49"/>
      <c r="E33" s="50"/>
      <c r="F33" s="4">
        <v>80</v>
      </c>
      <c r="G33" s="4">
        <v>96</v>
      </c>
      <c r="H33" s="4">
        <v>0</v>
      </c>
      <c r="I33" s="4">
        <v>0</v>
      </c>
      <c r="J33" s="4">
        <v>0</v>
      </c>
      <c r="K33" s="14">
        <f t="shared" si="0"/>
        <v>44</v>
      </c>
    </row>
    <row r="34" spans="1:11" ht="15.75" x14ac:dyDescent="0.25">
      <c r="A34" s="3">
        <v>27</v>
      </c>
      <c r="B34" s="3" t="s">
        <v>114</v>
      </c>
      <c r="C34" s="48" t="s">
        <v>153</v>
      </c>
      <c r="D34" s="49"/>
      <c r="E34" s="50"/>
      <c r="F34" s="4">
        <v>100</v>
      </c>
      <c r="G34" s="4">
        <v>100</v>
      </c>
      <c r="H34" s="4">
        <v>0</v>
      </c>
      <c r="I34" s="4">
        <v>0</v>
      </c>
      <c r="J34" s="4">
        <v>0</v>
      </c>
      <c r="K34" s="14">
        <f t="shared" si="0"/>
        <v>50</v>
      </c>
    </row>
    <row r="35" spans="1:11" ht="15.75" x14ac:dyDescent="0.25">
      <c r="A35" s="3">
        <v>28</v>
      </c>
      <c r="B35" s="3" t="s">
        <v>115</v>
      </c>
      <c r="C35" s="48" t="s">
        <v>154</v>
      </c>
      <c r="D35" s="49"/>
      <c r="E35" s="50"/>
      <c r="F35" s="4">
        <v>98</v>
      </c>
      <c r="G35" s="4">
        <v>82</v>
      </c>
      <c r="H35" s="4">
        <v>0</v>
      </c>
      <c r="I35" s="4">
        <v>0</v>
      </c>
      <c r="J35" s="4">
        <v>0</v>
      </c>
      <c r="K35" s="14">
        <f t="shared" si="0"/>
        <v>45</v>
      </c>
    </row>
    <row r="36" spans="1:11" ht="15.75" x14ac:dyDescent="0.25">
      <c r="A36" s="3">
        <v>29</v>
      </c>
      <c r="B36" s="3" t="s">
        <v>116</v>
      </c>
      <c r="C36" s="48" t="s">
        <v>155</v>
      </c>
      <c r="D36" s="49"/>
      <c r="E36" s="50"/>
      <c r="F36" s="4">
        <v>95</v>
      </c>
      <c r="G36" s="4">
        <v>94</v>
      </c>
      <c r="H36" s="4">
        <v>0</v>
      </c>
      <c r="I36" s="4">
        <v>0</v>
      </c>
      <c r="J36" s="4">
        <v>0</v>
      </c>
      <c r="K36" s="14">
        <f t="shared" si="0"/>
        <v>47.25</v>
      </c>
    </row>
    <row r="37" spans="1:11" ht="15.75" x14ac:dyDescent="0.25">
      <c r="A37" s="3">
        <v>30</v>
      </c>
      <c r="B37" s="3" t="s">
        <v>124</v>
      </c>
      <c r="C37" s="48" t="s">
        <v>156</v>
      </c>
      <c r="D37" s="49"/>
      <c r="E37" s="50"/>
      <c r="F37" s="4">
        <v>77</v>
      </c>
      <c r="G37" s="4">
        <v>94</v>
      </c>
      <c r="H37" s="4">
        <v>0</v>
      </c>
      <c r="I37" s="4">
        <v>0</v>
      </c>
      <c r="J37" s="4">
        <v>0</v>
      </c>
      <c r="K37" s="14">
        <f t="shared" si="0"/>
        <v>42.75</v>
      </c>
    </row>
    <row r="38" spans="1:11" ht="15.75" x14ac:dyDescent="0.25">
      <c r="A38" s="3">
        <v>31</v>
      </c>
      <c r="B38" s="3" t="s">
        <v>125</v>
      </c>
      <c r="C38" s="48" t="s">
        <v>157</v>
      </c>
      <c r="D38" s="49"/>
      <c r="E38" s="50"/>
      <c r="F38" s="4">
        <v>100</v>
      </c>
      <c r="G38" s="4">
        <v>94</v>
      </c>
      <c r="H38" s="4">
        <v>0</v>
      </c>
      <c r="I38" s="4">
        <v>0</v>
      </c>
      <c r="J38" s="4">
        <v>0</v>
      </c>
      <c r="K38" s="14">
        <f>SUM(F38:J38)/4</f>
        <v>48.5</v>
      </c>
    </row>
    <row r="39" spans="1:11" ht="15.75" x14ac:dyDescent="0.25">
      <c r="A39" s="3">
        <v>32</v>
      </c>
      <c r="B39" s="3" t="s">
        <v>126</v>
      </c>
      <c r="C39" s="48" t="s">
        <v>158</v>
      </c>
      <c r="D39" s="49"/>
      <c r="E39" s="50"/>
      <c r="F39" s="4">
        <v>98</v>
      </c>
      <c r="G39" s="4">
        <v>83</v>
      </c>
      <c r="H39" s="4">
        <v>0</v>
      </c>
      <c r="I39" s="4">
        <v>0</v>
      </c>
      <c r="J39" s="4">
        <v>0</v>
      </c>
      <c r="K39" s="14">
        <f t="shared" si="0"/>
        <v>45.25</v>
      </c>
    </row>
    <row r="40" spans="1:11" ht="15.75" x14ac:dyDescent="0.25">
      <c r="A40" s="16"/>
      <c r="B40" s="13"/>
      <c r="C40" s="19"/>
      <c r="D40" s="20"/>
      <c r="E40" s="21"/>
      <c r="F40" s="4">
        <f>SUM(F8:F39)</f>
        <v>3006</v>
      </c>
      <c r="G40" s="4">
        <f>SUM(G8:G39)</f>
        <v>2835</v>
      </c>
      <c r="H40" s="4"/>
      <c r="I40" s="4"/>
      <c r="J40" s="4"/>
      <c r="K40" s="14"/>
    </row>
    <row r="41" spans="1:11" ht="15.75" x14ac:dyDescent="0.25">
      <c r="A41" s="16"/>
      <c r="B41" s="13"/>
      <c r="C41" s="19"/>
      <c r="D41" s="20"/>
      <c r="E41" s="21"/>
      <c r="F41" s="4">
        <f>F40/32</f>
        <v>93.9375</v>
      </c>
      <c r="G41" s="4">
        <f>G40/32</f>
        <v>88.59375</v>
      </c>
      <c r="H41" s="4"/>
      <c r="I41" s="4"/>
      <c r="J41" s="4"/>
      <c r="K41" s="14"/>
    </row>
    <row r="42" spans="1:11" ht="15.75" x14ac:dyDescent="0.25">
      <c r="A42" s="16"/>
      <c r="B42" s="13"/>
      <c r="C42" s="19"/>
      <c r="D42" s="20"/>
      <c r="E42" s="21"/>
      <c r="F42" s="4">
        <f>COUNTIF(F24:F39,"&gt;=83.31")</f>
        <v>13</v>
      </c>
      <c r="G42" s="4">
        <f>COUNTIF(G24:G39,"&gt;=83.31")</f>
        <v>11</v>
      </c>
      <c r="H42" s="4"/>
      <c r="I42" s="4"/>
      <c r="J42" s="4"/>
      <c r="K42" s="14"/>
    </row>
    <row r="43" spans="1:11" ht="15.75" x14ac:dyDescent="0.25">
      <c r="A43" s="16"/>
      <c r="B43" s="13"/>
      <c r="C43" s="19"/>
      <c r="D43" s="20"/>
      <c r="E43" s="21"/>
      <c r="F43" s="4"/>
      <c r="G43" s="4"/>
      <c r="H43" s="4"/>
      <c r="I43" s="4"/>
      <c r="J43" s="4"/>
      <c r="K43" s="14"/>
    </row>
    <row r="44" spans="1:11" x14ac:dyDescent="0.25">
      <c r="B44" s="39"/>
      <c r="C44" s="39"/>
      <c r="D44" s="1"/>
      <c r="E44" s="9" t="s">
        <v>16</v>
      </c>
      <c r="F44" s="8">
        <f>COUNTIF(F24:F39,"&gt;=70")</f>
        <v>16</v>
      </c>
      <c r="G44" s="8">
        <f>COUNTIF(G24:G43,"&gt;=70")</f>
        <v>17</v>
      </c>
      <c r="H44" s="8">
        <f>COUNTIF(H24:H43,"&gt;=70")</f>
        <v>0</v>
      </c>
      <c r="I44" s="8"/>
      <c r="J44" s="8">
        <f>COUNTIF(J24:J43,"&gt;=70")</f>
        <v>0</v>
      </c>
      <c r="K44" s="12">
        <f>COUNTIF(K24:K43,"&gt;=70")</f>
        <v>0</v>
      </c>
    </row>
    <row r="45" spans="1:11" x14ac:dyDescent="0.25">
      <c r="B45" s="26"/>
      <c r="C45" s="26"/>
      <c r="D45" s="6"/>
      <c r="E45" s="9" t="s">
        <v>17</v>
      </c>
      <c r="F45" s="9">
        <f>COUNTIF(F24:F39,"&lt;70")</f>
        <v>0</v>
      </c>
      <c r="G45" s="9">
        <v>0</v>
      </c>
      <c r="H45" s="9">
        <v>0</v>
      </c>
      <c r="I45" s="9"/>
      <c r="J45" s="9">
        <v>0</v>
      </c>
      <c r="K45" s="9">
        <v>0</v>
      </c>
    </row>
    <row r="46" spans="1:11" x14ac:dyDescent="0.25">
      <c r="B46" s="26"/>
      <c r="C46" s="26"/>
      <c r="D46" s="26"/>
      <c r="E46" s="9" t="s">
        <v>18</v>
      </c>
      <c r="F46" s="9">
        <f>COUNT(F24:F39)</f>
        <v>16</v>
      </c>
      <c r="G46" s="9">
        <v>0</v>
      </c>
      <c r="H46" s="9">
        <v>0</v>
      </c>
      <c r="I46" s="9"/>
      <c r="J46" s="9">
        <v>0</v>
      </c>
      <c r="K46" s="9">
        <v>0</v>
      </c>
    </row>
    <row r="47" spans="1:11" x14ac:dyDescent="0.25">
      <c r="B47" s="26"/>
      <c r="C47" s="26"/>
      <c r="D47" s="1"/>
      <c r="E47" s="23" t="s">
        <v>21</v>
      </c>
      <c r="F47" s="10">
        <f>F44/F46</f>
        <v>1</v>
      </c>
      <c r="G47" s="11">
        <v>0</v>
      </c>
      <c r="H47" s="11">
        <v>0</v>
      </c>
      <c r="I47" s="11"/>
      <c r="J47" s="11">
        <v>0</v>
      </c>
      <c r="K47" s="11">
        <v>0</v>
      </c>
    </row>
    <row r="48" spans="1:11" x14ac:dyDescent="0.25">
      <c r="B48" s="26"/>
      <c r="C48" s="26"/>
      <c r="D48" s="1"/>
      <c r="E48" s="23" t="s">
        <v>22</v>
      </c>
      <c r="F48" s="10">
        <f>F45/F46</f>
        <v>0</v>
      </c>
      <c r="G48" s="10">
        <v>1</v>
      </c>
      <c r="H48" s="11">
        <v>1</v>
      </c>
      <c r="I48" s="11"/>
      <c r="J48" s="11">
        <v>1</v>
      </c>
      <c r="K48" s="11">
        <v>1</v>
      </c>
    </row>
    <row r="49" spans="2:10" x14ac:dyDescent="0.25">
      <c r="B49" s="26"/>
      <c r="C49" s="26"/>
      <c r="D49" s="6"/>
    </row>
    <row r="50" spans="2:10" x14ac:dyDescent="0.25">
      <c r="B50" s="1"/>
      <c r="C50" s="1"/>
      <c r="D50" s="6"/>
    </row>
    <row r="51" spans="2:10" x14ac:dyDescent="0.25">
      <c r="F51" s="29"/>
      <c r="G51" s="29"/>
      <c r="H51" s="29"/>
      <c r="I51" s="29"/>
      <c r="J51" s="29"/>
    </row>
    <row r="52" spans="2:10" x14ac:dyDescent="0.25">
      <c r="F52" s="30" t="s">
        <v>15</v>
      </c>
      <c r="G52" s="30"/>
      <c r="H52" s="30"/>
      <c r="I52" s="30"/>
      <c r="J52" s="30"/>
    </row>
  </sheetData>
  <mergeCells count="48">
    <mergeCell ref="C21:E21"/>
    <mergeCell ref="C22:E22"/>
    <mergeCell ref="C23:E23"/>
    <mergeCell ref="F52:J52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B45:C45"/>
    <mergeCell ref="B46:D46"/>
    <mergeCell ref="B47:C47"/>
    <mergeCell ref="B48:C48"/>
    <mergeCell ref="B49:C49"/>
    <mergeCell ref="F51:J51"/>
    <mergeCell ref="C35:E35"/>
    <mergeCell ref="C36:E36"/>
    <mergeCell ref="C37:E37"/>
    <mergeCell ref="C38:E38"/>
    <mergeCell ref="C39:E39"/>
    <mergeCell ref="B44:C44"/>
    <mergeCell ref="C34:E34"/>
    <mergeCell ref="C7:E7"/>
    <mergeCell ref="C24:E24"/>
    <mergeCell ref="C25:E25"/>
    <mergeCell ref="C26:E26"/>
    <mergeCell ref="C27:E27"/>
    <mergeCell ref="C28:E28"/>
    <mergeCell ref="C17:E17"/>
    <mergeCell ref="C18:E18"/>
    <mergeCell ref="C19:E19"/>
    <mergeCell ref="C20:E20"/>
    <mergeCell ref="C29:E29"/>
    <mergeCell ref="C30:E30"/>
    <mergeCell ref="C31:E31"/>
    <mergeCell ref="C32:E32"/>
    <mergeCell ref="C33:E33"/>
    <mergeCell ref="A1:J1"/>
    <mergeCell ref="B2:J2"/>
    <mergeCell ref="C3:D3"/>
    <mergeCell ref="F3:G3"/>
    <mergeCell ref="C5:D5"/>
    <mergeCell ref="E5:F5"/>
    <mergeCell ref="G5:K5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ESTADISTICA INFERENCIAL 407-B</vt:lpstr>
      <vt:lpstr>ESTADISTICA INFERENCIA 407-C</vt:lpstr>
      <vt:lpstr>CONTROL 811-A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VIOLETA</cp:lastModifiedBy>
  <cp:lastPrinted>2023-03-25T03:32:36Z</cp:lastPrinted>
  <dcterms:created xsi:type="dcterms:W3CDTF">2023-03-14T19:16:59Z</dcterms:created>
  <dcterms:modified xsi:type="dcterms:W3CDTF">2025-04-02T17:46:14Z</dcterms:modified>
</cp:coreProperties>
</file>