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 respaldo Asus\2025\S1\Reporte Parcial\R1\"/>
    </mc:Choice>
  </mc:AlternateContent>
  <xr:revisionPtr revIDLastSave="0" documentId="13_ncr:1_{4B23467E-47DB-434A-9BF7-E3B810C1C2A7}" xr6:coauthVersionLast="47" xr6:coauthVersionMax="47" xr10:uidLastSave="{00000000-0000-0000-0000-000000000000}"/>
  <bookViews>
    <workbookView xWindow="1425" yWindow="1425" windowWidth="21600" windowHeight="11295" tabRatio="50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7" i="3" l="1"/>
  <c r="A16" i="3"/>
  <c r="A15" i="3"/>
  <c r="G37" i="5" l="1"/>
  <c r="A35" i="5"/>
  <c r="N28" i="5"/>
  <c r="M28" i="5"/>
  <c r="K28" i="5"/>
  <c r="G28" i="5"/>
  <c r="F28" i="5"/>
  <c r="I17" i="5"/>
  <c r="J17" i="5" s="1"/>
  <c r="H17" i="5"/>
  <c r="L17" i="5"/>
  <c r="D17" i="5"/>
  <c r="C17" i="5"/>
  <c r="A17" i="5"/>
  <c r="L16" i="5"/>
  <c r="I16" i="5"/>
  <c r="J16" i="5" s="1"/>
  <c r="D16" i="5"/>
  <c r="C16" i="5"/>
  <c r="A16" i="5"/>
  <c r="L15" i="5"/>
  <c r="I15" i="5"/>
  <c r="J15" i="5" s="1"/>
  <c r="H15" i="5"/>
  <c r="D15" i="5"/>
  <c r="C15" i="5"/>
  <c r="A15" i="5"/>
  <c r="E14" i="5"/>
  <c r="I14" i="5" s="1"/>
  <c r="J14" i="5" s="1"/>
  <c r="D14" i="5"/>
  <c r="C14" i="5"/>
  <c r="A14" i="5"/>
  <c r="B10" i="5"/>
  <c r="B37" i="5" s="1"/>
  <c r="L8" i="5"/>
  <c r="H8" i="5"/>
  <c r="E8" i="5"/>
  <c r="E6" i="5"/>
  <c r="G37" i="4"/>
  <c r="B37" i="4"/>
  <c r="A35" i="4"/>
  <c r="N28" i="4"/>
  <c r="M28" i="4"/>
  <c r="K28" i="4"/>
  <c r="G28" i="4"/>
  <c r="F28" i="4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L24" i="4" s="1"/>
  <c r="D24" i="4"/>
  <c r="C24" i="4"/>
  <c r="A24" i="4"/>
  <c r="E23" i="4"/>
  <c r="L23" i="4" s="1"/>
  <c r="D23" i="4"/>
  <c r="C23" i="4"/>
  <c r="A23" i="4"/>
  <c r="E22" i="4"/>
  <c r="L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L19" i="4" s="1"/>
  <c r="D19" i="4"/>
  <c r="C19" i="4"/>
  <c r="A19" i="4"/>
  <c r="E18" i="4"/>
  <c r="L18" i="4" s="1"/>
  <c r="D18" i="4"/>
  <c r="C18" i="4"/>
  <c r="A18" i="4"/>
  <c r="L17" i="4"/>
  <c r="D17" i="4"/>
  <c r="C17" i="4"/>
  <c r="A17" i="4"/>
  <c r="E16" i="4"/>
  <c r="L16" i="4" s="1"/>
  <c r="D16" i="4"/>
  <c r="C16" i="4"/>
  <c r="A16" i="4"/>
  <c r="E15" i="4"/>
  <c r="L15" i="4" s="1"/>
  <c r="D15" i="4"/>
  <c r="C15" i="4"/>
  <c r="A15" i="4"/>
  <c r="E14" i="4"/>
  <c r="E28" i="4" s="1"/>
  <c r="D14" i="4"/>
  <c r="C14" i="4"/>
  <c r="A14" i="4"/>
  <c r="B10" i="4"/>
  <c r="L8" i="4"/>
  <c r="H8" i="4"/>
  <c r="E8" i="4"/>
  <c r="E6" i="4"/>
  <c r="G37" i="3"/>
  <c r="A35" i="3"/>
  <c r="N28" i="3"/>
  <c r="M28" i="3"/>
  <c r="K28" i="3"/>
  <c r="G28" i="3"/>
  <c r="F28" i="3"/>
  <c r="L17" i="3"/>
  <c r="I17" i="3"/>
  <c r="D17" i="3"/>
  <c r="C17" i="3"/>
  <c r="L16" i="3"/>
  <c r="I16" i="3"/>
  <c r="D16" i="3"/>
  <c r="C16" i="3"/>
  <c r="L15" i="3"/>
  <c r="I15" i="3"/>
  <c r="D15" i="3"/>
  <c r="C15" i="3"/>
  <c r="E14" i="3"/>
  <c r="L14" i="3" s="1"/>
  <c r="D14" i="3"/>
  <c r="C14" i="3"/>
  <c r="A14" i="3"/>
  <c r="B10" i="3"/>
  <c r="B37" i="3" s="1"/>
  <c r="L8" i="3"/>
  <c r="H8" i="3"/>
  <c r="E8" i="3"/>
  <c r="E6" i="3"/>
  <c r="G37" i="2"/>
  <c r="B37" i="2"/>
  <c r="A35" i="2"/>
  <c r="N28" i="2"/>
  <c r="M28" i="2"/>
  <c r="K28" i="2"/>
  <c r="G28" i="2"/>
  <c r="F28" i="2"/>
  <c r="E17" i="2"/>
  <c r="L17" i="2" s="1"/>
  <c r="D17" i="2"/>
  <c r="C17" i="2"/>
  <c r="A17" i="2"/>
  <c r="E16" i="2"/>
  <c r="L16" i="2" s="1"/>
  <c r="D16" i="2"/>
  <c r="C16" i="2"/>
  <c r="A16" i="2"/>
  <c r="E15" i="2"/>
  <c r="L15" i="2" s="1"/>
  <c r="D15" i="2"/>
  <c r="C15" i="2"/>
  <c r="A15" i="2"/>
  <c r="E14" i="2"/>
  <c r="D14" i="2"/>
  <c r="C14" i="2"/>
  <c r="A14" i="2"/>
  <c r="B10" i="2"/>
  <c r="L8" i="2"/>
  <c r="H8" i="2"/>
  <c r="E8" i="2"/>
  <c r="E6" i="2"/>
  <c r="B37" i="1"/>
  <c r="A35" i="1"/>
  <c r="N28" i="1"/>
  <c r="M28" i="1"/>
  <c r="K28" i="1"/>
  <c r="G28" i="1"/>
  <c r="F28" i="1"/>
  <c r="E28" i="1"/>
  <c r="L17" i="1"/>
  <c r="I17" i="1"/>
  <c r="L16" i="1"/>
  <c r="I16" i="1"/>
  <c r="L15" i="1"/>
  <c r="I15" i="1"/>
  <c r="L14" i="1"/>
  <c r="I14" i="1"/>
  <c r="E28" i="2" l="1"/>
  <c r="H28" i="2" s="1"/>
  <c r="I14" i="3"/>
  <c r="E28" i="3"/>
  <c r="L28" i="3" s="1"/>
  <c r="I14" i="2"/>
  <c r="L14" i="5"/>
  <c r="L28" i="1"/>
  <c r="L28" i="4"/>
  <c r="I28" i="4"/>
  <c r="J28" i="4" s="1"/>
  <c r="H28" i="4"/>
  <c r="I15" i="2"/>
  <c r="H14" i="4"/>
  <c r="H16" i="4"/>
  <c r="H18" i="4"/>
  <c r="H20" i="4"/>
  <c r="H22" i="4"/>
  <c r="H24" i="4"/>
  <c r="H26" i="4"/>
  <c r="E28" i="5"/>
  <c r="I14" i="4"/>
  <c r="J14" i="4" s="1"/>
  <c r="I16" i="4"/>
  <c r="J16" i="4" s="1"/>
  <c r="I18" i="4"/>
  <c r="J18" i="4" s="1"/>
  <c r="I20" i="4"/>
  <c r="J20" i="4" s="1"/>
  <c r="I22" i="4"/>
  <c r="J22" i="4" s="1"/>
  <c r="I24" i="4"/>
  <c r="J24" i="4" s="1"/>
  <c r="I26" i="4"/>
  <c r="J26" i="4" s="1"/>
  <c r="H14" i="5"/>
  <c r="H16" i="5"/>
  <c r="L14" i="4"/>
  <c r="I28" i="1"/>
  <c r="L14" i="2"/>
  <c r="H15" i="4"/>
  <c r="H17" i="4"/>
  <c r="H19" i="4"/>
  <c r="H21" i="4"/>
  <c r="H23" i="4"/>
  <c r="H25" i="4"/>
  <c r="H27" i="4"/>
  <c r="I15" i="4"/>
  <c r="J15" i="4" s="1"/>
  <c r="I17" i="4"/>
  <c r="J17" i="4" s="1"/>
  <c r="I19" i="4"/>
  <c r="J19" i="4" s="1"/>
  <c r="I21" i="4"/>
  <c r="J21" i="4" s="1"/>
  <c r="I23" i="4"/>
  <c r="J23" i="4" s="1"/>
  <c r="I25" i="4"/>
  <c r="J25" i="4" s="1"/>
  <c r="I27" i="4"/>
  <c r="J27" i="4" s="1"/>
  <c r="I28" i="3" l="1"/>
  <c r="J28" i="3" s="1"/>
  <c r="H28" i="3"/>
  <c r="L28" i="2"/>
  <c r="I28" i="2"/>
  <c r="J28" i="2" s="1"/>
  <c r="I28" i="5"/>
  <c r="J28" i="5" s="1"/>
  <c r="H28" i="5"/>
  <c r="L2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<sst xmlns="http://schemas.openxmlformats.org/spreadsheetml/2006/main" count="189" uniqueCount="49">
  <si>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</si>
  <si>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INSTITUTO TECNOLÓGICO SUPERIOR DE SAN ANDRÉS TUXTLA</t>
  </si>
  <si>
    <t>SUBDIRECCIÓN ACADÉMICA</t>
  </si>
  <si>
    <t>DIVISIÓN DE INGENIERÍA</t>
  </si>
  <si>
    <t>INFORMÁTICA</t>
  </si>
  <si>
    <t>Reporte No.</t>
  </si>
  <si>
    <t>1°</t>
  </si>
  <si>
    <t>Grupos Atendidos:</t>
  </si>
  <si>
    <t>Asig. dif.</t>
  </si>
  <si>
    <t>Periodo Escolar:</t>
  </si>
  <si>
    <t>PROFESOR (A):</t>
  </si>
  <si>
    <t>ROGELIO ENRIQUE TELONA TORRES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</si>
  <si>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</si>
  <si>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</si>
  <si>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</si>
  <si>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</si>
  <si>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</si>
  <si>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</si>
  <si>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</si>
  <si>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</si>
  <si>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</si>
  <si>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</si>
  <si>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</si>
  <si>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</si>
  <si>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</si>
  <si>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</si>
  <si>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</si>
  <si>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S/E</t>
  </si>
  <si>
    <t>IINF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</si>
  <si>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</si>
  <si>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</si>
  <si>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</si>
  <si>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</si>
  <si>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</si>
  <si>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MARCOS CAGAL ORTIZ</t>
  </si>
  <si>
    <t>II</t>
  </si>
  <si>
    <t>III</t>
  </si>
  <si>
    <t>Final</t>
  </si>
  <si>
    <t>T</t>
  </si>
  <si>
    <t>Programación orientada a objetos</t>
  </si>
  <si>
    <t>Software de aplicación ejecutivo</t>
  </si>
  <si>
    <t>210-A</t>
  </si>
  <si>
    <t>Programación para ciencia de datos</t>
  </si>
  <si>
    <t>Administración y organización de datos</t>
  </si>
  <si>
    <t>207-B</t>
  </si>
  <si>
    <t>810-A</t>
  </si>
  <si>
    <t>410-A</t>
  </si>
  <si>
    <t>IGE</t>
  </si>
  <si>
    <t>Febrero –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</si>
</sst>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3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 applyProtection="1">
      <alignment horizontal="center" vertical="center" wrapText="1"/>
    </xf>
    <xf numFmtId="9" fontId="1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164" fontId="1" fillId="2" borderId="9" xfId="1" applyNumberFormat="1" applyFont="1" applyFill="1" applyBorder="1" applyAlignment="1" applyProtection="1">
      <alignment horizontal="center" vertical="center"/>
    </xf>
    <xf numFmtId="9" fontId="1" fillId="2" borderId="10" xfId="1" applyFont="1" applyFill="1" applyBorder="1" applyAlignment="1" applyProtection="1">
      <alignment horizontal="center" vertical="center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9" fontId="3" fillId="0" borderId="7" xfId="1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3" descr="Inicio - TecNM Celay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628920</xdr:colOff>
      <xdr:row>0</xdr:row>
      <xdr:rowOff>750600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697040" y="5616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673560</xdr:colOff>
      <xdr:row>0</xdr:row>
      <xdr:rowOff>727920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3348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4" name="Imagen 1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673560</xdr:colOff>
      <xdr:row>0</xdr:row>
      <xdr:rowOff>761760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41680" y="67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662400</xdr:colOff>
      <xdr:row>0</xdr:row>
      <xdr:rowOff>739440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4500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2433240</xdr:colOff>
      <xdr:row>0</xdr:row>
      <xdr:rowOff>741960</xdr:rowOff>
    </xdr:to>
    <xdr:pic>
      <xdr:nvPicPr>
        <xdr:cNvPr id="8" name="Imagen 1" descr="Inicio - TecNM Celaya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433240" cy="74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662400</xdr:colOff>
      <xdr:row>0</xdr:row>
      <xdr:rowOff>716760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730520" y="22320"/>
          <a:ext cx="1465560" cy="6944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tabSelected="1" topLeftCell="A3" zoomScale="110" zoomScaleNormal="110" workbookViewId="0">
      <selection activeCell="O15" sqref="O15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">
        <v>4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 t="s">
        <v>6</v>
      </c>
      <c r="C8" s="29"/>
      <c r="D8" s="7" t="s">
        <v>7</v>
      </c>
      <c r="E8" s="1">
        <v>4</v>
      </c>
      <c r="G8" s="2" t="s">
        <v>8</v>
      </c>
      <c r="H8" s="1">
        <v>4</v>
      </c>
      <c r="I8" s="30" t="s">
        <v>9</v>
      </c>
      <c r="J8" s="30"/>
      <c r="K8" s="30"/>
      <c r="L8" s="31" t="s">
        <v>48</v>
      </c>
      <c r="M8" s="31"/>
      <c r="N8" s="31"/>
    </row>
    <row r="10" spans="1:14" x14ac:dyDescent="0.25">
      <c r="A10" s="2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5.5" x14ac:dyDescent="0.2">
      <c r="A14" s="10" t="s">
        <v>39</v>
      </c>
      <c r="B14" s="11" t="s">
        <v>24</v>
      </c>
      <c r="C14" s="11" t="s">
        <v>41</v>
      </c>
      <c r="D14" s="11" t="s">
        <v>28</v>
      </c>
      <c r="E14" s="11">
        <v>32</v>
      </c>
      <c r="F14" s="11">
        <v>32</v>
      </c>
      <c r="G14" s="11"/>
      <c r="H14" s="12"/>
      <c r="I14" s="11">
        <f>(E14-SUM(F14:G14))-K14</f>
        <v>0</v>
      </c>
      <c r="J14" s="12"/>
      <c r="K14" s="11">
        <v>0</v>
      </c>
      <c r="L14" s="12">
        <f>K14/E14</f>
        <v>0</v>
      </c>
      <c r="M14" s="11">
        <v>78</v>
      </c>
      <c r="N14" s="13">
        <v>0.47</v>
      </c>
    </row>
    <row r="15" spans="1:14" s="14" customFormat="1" ht="25.5" x14ac:dyDescent="0.2">
      <c r="A15" s="10" t="s">
        <v>40</v>
      </c>
      <c r="B15" s="11" t="s">
        <v>24</v>
      </c>
      <c r="C15" s="11" t="s">
        <v>44</v>
      </c>
      <c r="D15" s="11" t="s">
        <v>47</v>
      </c>
      <c r="E15" s="11">
        <v>17</v>
      </c>
      <c r="F15" s="11">
        <v>15</v>
      </c>
      <c r="G15" s="11"/>
      <c r="H15" s="12"/>
      <c r="I15" s="11">
        <f>(E15-SUM(F15:G15))-K15</f>
        <v>2</v>
      </c>
      <c r="J15" s="12"/>
      <c r="K15" s="11">
        <v>0</v>
      </c>
      <c r="L15" s="12">
        <f>K15/E15</f>
        <v>0</v>
      </c>
      <c r="M15" s="11">
        <v>72</v>
      </c>
      <c r="N15" s="13">
        <v>0.76</v>
      </c>
    </row>
    <row r="16" spans="1:14" s="14" customFormat="1" ht="25.5" x14ac:dyDescent="0.2">
      <c r="A16" s="10" t="s">
        <v>42</v>
      </c>
      <c r="B16" s="11" t="s">
        <v>24</v>
      </c>
      <c r="C16" s="11" t="s">
        <v>45</v>
      </c>
      <c r="D16" s="11" t="s">
        <v>28</v>
      </c>
      <c r="E16" s="11">
        <v>8</v>
      </c>
      <c r="F16" s="11">
        <v>7</v>
      </c>
      <c r="G16" s="11"/>
      <c r="H16" s="12"/>
      <c r="I16" s="11">
        <f>(E16-SUM(F16:G16))-K16</f>
        <v>1</v>
      </c>
      <c r="J16" s="12"/>
      <c r="K16" s="11">
        <v>0</v>
      </c>
      <c r="L16" s="12">
        <f>K16/E16</f>
        <v>0</v>
      </c>
      <c r="M16" s="11">
        <v>83</v>
      </c>
      <c r="N16" s="13">
        <v>0.75</v>
      </c>
    </row>
    <row r="17" spans="1:14" s="14" customFormat="1" ht="25.5" x14ac:dyDescent="0.2">
      <c r="A17" s="10" t="s">
        <v>43</v>
      </c>
      <c r="B17" s="11" t="s">
        <v>24</v>
      </c>
      <c r="C17" s="11" t="s">
        <v>46</v>
      </c>
      <c r="D17" s="11" t="s">
        <v>28</v>
      </c>
      <c r="E17" s="11">
        <v>30</v>
      </c>
      <c r="F17" s="11">
        <v>18</v>
      </c>
      <c r="G17" s="11"/>
      <c r="H17" s="12"/>
      <c r="I17" s="11">
        <f>(E17-SUM(F17:G17))-K17</f>
        <v>12</v>
      </c>
      <c r="J17" s="12"/>
      <c r="K17" s="11">
        <v>0</v>
      </c>
      <c r="L17" s="12">
        <f>K17/E17</f>
        <v>0</v>
      </c>
      <c r="M17" s="11">
        <v>44</v>
      </c>
      <c r="N17" s="13">
        <v>0.6</v>
      </c>
    </row>
    <row r="18" spans="1:14" s="14" customFormat="1" ht="12.75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N19" s="13"/>
    </row>
    <row r="20" spans="1:14" s="14" customFormat="1" ht="12.75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72</v>
      </c>
      <c r="G28" s="16">
        <f>SUM(G14:G27)</f>
        <v>0</v>
      </c>
      <c r="H28" s="17"/>
      <c r="I28" s="16">
        <f>(E28-SUM(F28:G28))-K28</f>
        <v>15</v>
      </c>
      <c r="J28" s="17"/>
      <c r="K28" s="16">
        <f>SUM(K14:K27)</f>
        <v>0</v>
      </c>
      <c r="L28" s="17">
        <f>K28/E28</f>
        <v>0</v>
      </c>
      <c r="M28" s="16">
        <f>AVERAGE(M14:M27)</f>
        <v>69.25</v>
      </c>
      <c r="N28" s="18">
        <f>AVERAGE(N14:N27)</f>
        <v>0.64500000000000002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">
        <v>34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37"/>
  <sheetViews>
    <sheetView topLeftCell="A8" zoomScale="110" zoomScaleNormal="110" workbookViewId="0">
      <selection activeCell="L14" sqref="L14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>
        <v>2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5.5" x14ac:dyDescent="0.2">
      <c r="A14" s="11" t="str">
        <f>'1'!A14</f>
        <v>Programación orientada a objetos</v>
      </c>
      <c r="B14" s="11" t="s">
        <v>24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24</v>
      </c>
      <c r="G14" s="11"/>
      <c r="H14" s="12"/>
      <c r="I14" s="11">
        <f>(E14-SUM(F14:G14))-K14</f>
        <v>8</v>
      </c>
      <c r="J14" s="12"/>
      <c r="K14" s="11"/>
      <c r="L14" s="12">
        <f>K14/E14</f>
        <v>0</v>
      </c>
      <c r="M14" s="11"/>
      <c r="N14" s="13"/>
    </row>
    <row r="15" spans="1:14" s="14" customFormat="1" ht="25.5" x14ac:dyDescent="0.2">
      <c r="A15" s="11" t="str">
        <f>'1'!A15</f>
        <v>Software de aplicación ejecutivo</v>
      </c>
      <c r="B15" s="11" t="s">
        <v>27</v>
      </c>
      <c r="C15" s="11" t="str">
        <f>'1'!C15</f>
        <v>207-B</v>
      </c>
      <c r="D15" s="11" t="str">
        <f>'1'!D15</f>
        <v>IGE</v>
      </c>
      <c r="E15" s="11">
        <f>'1'!E15</f>
        <v>17</v>
      </c>
      <c r="F15" s="11">
        <v>0</v>
      </c>
      <c r="G15" s="11"/>
      <c r="H15" s="12"/>
      <c r="I15" s="11">
        <f>(E15-SUM(F15:G15))-K15</f>
        <v>17</v>
      </c>
      <c r="J15" s="12"/>
      <c r="K15" s="11"/>
      <c r="L15" s="12">
        <f>K15/E15</f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 t="s">
        <v>35</v>
      </c>
      <c r="C16" s="11" t="str">
        <f>'1'!C16</f>
        <v>810-A</v>
      </c>
      <c r="D16" s="11" t="str">
        <f>'1'!D16</f>
        <v>IINF</v>
      </c>
      <c r="E16" s="11">
        <f>'1'!E16</f>
        <v>8</v>
      </c>
      <c r="F16" s="11">
        <v>28</v>
      </c>
      <c r="G16" s="11"/>
      <c r="H16" s="12"/>
      <c r="I16" s="11">
        <v>35</v>
      </c>
      <c r="J16" s="12"/>
      <c r="K16" s="11"/>
      <c r="L16" s="12">
        <f>K16/E16</f>
        <v>0</v>
      </c>
      <c r="M16" s="11"/>
      <c r="N16" s="13"/>
    </row>
    <row r="17" spans="1:14" s="14" customFormat="1" ht="25.5" x14ac:dyDescent="0.2">
      <c r="A17" s="11" t="str">
        <f>'1'!A17</f>
        <v>Administración y organización de datos</v>
      </c>
      <c r="B17" s="11" t="s">
        <v>27</v>
      </c>
      <c r="C17" s="11" t="str">
        <f>'1'!C17</f>
        <v>410-A</v>
      </c>
      <c r="D17" s="11" t="str">
        <f>'1'!D17</f>
        <v>IINF</v>
      </c>
      <c r="E17" s="11">
        <f>'1'!E17</f>
        <v>30</v>
      </c>
      <c r="F17" s="11">
        <v>0</v>
      </c>
      <c r="G17" s="11"/>
      <c r="H17" s="12"/>
      <c r="I17" s="11">
        <v>35</v>
      </c>
      <c r="J17" s="12"/>
      <c r="K17" s="11"/>
      <c r="L17" s="12">
        <f>K17/E17</f>
        <v>0</v>
      </c>
      <c r="M17" s="11"/>
      <c r="N17" s="13"/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87</v>
      </c>
      <c r="F28" s="16">
        <f>SUM(F14:F27)</f>
        <v>52</v>
      </c>
      <c r="G28" s="16">
        <f>SUM(G14:G27)</f>
        <v>0</v>
      </c>
      <c r="H28" s="17">
        <f>SUM(F28:G28)/E28</f>
        <v>0.5977011494252874</v>
      </c>
      <c r="I28" s="16">
        <f>(E28-SUM(F28:G28))-K28</f>
        <v>35</v>
      </c>
      <c r="J28" s="17">
        <f>I28/E28</f>
        <v>0.40229885057471265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topLeftCell="A6" zoomScale="110" zoomScaleNormal="110" workbookViewId="0">
      <selection activeCell="B14" sqref="B14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>
        <v>3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8.35" customHeight="1" x14ac:dyDescent="0.2">
      <c r="A14" s="11" t="str">
        <f>'1'!A14</f>
        <v>Programación orientada a objetos</v>
      </c>
      <c r="B14" s="11" t="s">
        <v>35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23</v>
      </c>
      <c r="G14" s="11"/>
      <c r="H14" s="12"/>
      <c r="I14" s="11">
        <f t="shared" ref="I14:I17" si="0">(E14-SUM(F14:G14))-K14</f>
        <v>9</v>
      </c>
      <c r="J14" s="12"/>
      <c r="K14" s="11"/>
      <c r="L14" s="12">
        <f t="shared" ref="L14:L17" si="1">K14/E14</f>
        <v>0</v>
      </c>
      <c r="M14" s="11"/>
      <c r="N14" s="13"/>
    </row>
    <row r="15" spans="1:14" s="14" customFormat="1" ht="28.35" customHeight="1" x14ac:dyDescent="0.2">
      <c r="A15" s="11" t="str">
        <f>'1'!A15</f>
        <v>Software de aplicación ejecutivo</v>
      </c>
      <c r="B15" s="11" t="s">
        <v>36</v>
      </c>
      <c r="C15" s="11" t="str">
        <f>'1'!C14</f>
        <v>210-A</v>
      </c>
      <c r="D15" s="11" t="str">
        <f>'1'!D14</f>
        <v>IINF</v>
      </c>
      <c r="E15" s="11">
        <v>27</v>
      </c>
      <c r="F15" s="11">
        <v>25</v>
      </c>
      <c r="G15" s="11"/>
      <c r="H15" s="12"/>
      <c r="I15" s="11">
        <f t="shared" si="0"/>
        <v>2</v>
      </c>
      <c r="J15" s="12"/>
      <c r="K15" s="11"/>
      <c r="L15" s="12">
        <f t="shared" si="1"/>
        <v>0</v>
      </c>
      <c r="M15" s="11"/>
      <c r="N15" s="13"/>
    </row>
    <row r="16" spans="1:14" s="14" customFormat="1" ht="28.35" customHeight="1" x14ac:dyDescent="0.2">
      <c r="A16" s="11" t="str">
        <f>'1'!A16</f>
        <v>Programación para ciencia de datos</v>
      </c>
      <c r="B16" s="11" t="s">
        <v>27</v>
      </c>
      <c r="C16" s="11" t="str">
        <f>'1'!C15</f>
        <v>207-B</v>
      </c>
      <c r="D16" s="11" t="str">
        <f>'1'!D15</f>
        <v>IGE</v>
      </c>
      <c r="E16" s="11">
        <v>24</v>
      </c>
      <c r="F16" s="11">
        <v>0</v>
      </c>
      <c r="G16" s="11"/>
      <c r="H16" s="12"/>
      <c r="I16" s="11">
        <f t="shared" si="0"/>
        <v>24</v>
      </c>
      <c r="J16" s="12"/>
      <c r="K16" s="11"/>
      <c r="L16" s="12">
        <f t="shared" si="1"/>
        <v>0</v>
      </c>
      <c r="M16" s="11"/>
      <c r="N16" s="13"/>
    </row>
    <row r="17" spans="1:14" s="14" customFormat="1" ht="28.35" customHeight="1" x14ac:dyDescent="0.2">
      <c r="A17" s="11" t="str">
        <f>'1'!A17</f>
        <v>Administración y organización de datos</v>
      </c>
      <c r="B17" s="11" t="s">
        <v>36</v>
      </c>
      <c r="C17" s="11" t="str">
        <f>'1'!C16</f>
        <v>810-A</v>
      </c>
      <c r="D17" s="11" t="str">
        <f>'1'!D16</f>
        <v>IINF</v>
      </c>
      <c r="E17" s="11">
        <v>35</v>
      </c>
      <c r="F17" s="11"/>
      <c r="G17" s="11"/>
      <c r="H17" s="12"/>
      <c r="I17" s="11">
        <f t="shared" si="0"/>
        <v>35</v>
      </c>
      <c r="J17" s="12"/>
      <c r="K17" s="11"/>
      <c r="L17" s="12">
        <f t="shared" si="1"/>
        <v>0</v>
      </c>
      <c r="M17" s="11"/>
      <c r="N17" s="13"/>
    </row>
    <row r="18" spans="1:14" s="14" customFormat="1" ht="28.3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28.3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21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118</v>
      </c>
      <c r="F28" s="16">
        <f>SUM(F14:F27)</f>
        <v>48</v>
      </c>
      <c r="G28" s="16">
        <f>SUM(G14:G27)</f>
        <v>0</v>
      </c>
      <c r="H28" s="17">
        <f>SUM(F28:G28)/E28</f>
        <v>0.40677966101694918</v>
      </c>
      <c r="I28" s="16">
        <f>(E28-SUM(F28:G28))-K28</f>
        <v>70</v>
      </c>
      <c r="J28" s="17">
        <f>I28/E28</f>
        <v>0.59322033898305082</v>
      </c>
      <c r="K28" s="16">
        <f>SUM(K14:K27)</f>
        <v>0</v>
      </c>
      <c r="L28" s="17">
        <f>K28/E28</f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topLeftCell="A6" zoomScale="110" zoomScaleNormal="110" workbookViewId="0">
      <selection activeCell="E18" sqref="E18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>
        <v>4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5.5" x14ac:dyDescent="0.2">
      <c r="A14" s="11" t="str">
        <f>'1'!A14</f>
        <v>Programación orientada a objetos</v>
      </c>
      <c r="B14" s="11"/>
      <c r="C14" s="11" t="str">
        <f>'1'!C14</f>
        <v>210-A</v>
      </c>
      <c r="D14" s="11" t="str">
        <f>'1'!D14</f>
        <v>IINF</v>
      </c>
      <c r="E14" s="11">
        <f>'1'!E14</f>
        <v>32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32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s="14" customFormat="1" ht="25.5" x14ac:dyDescent="0.2">
      <c r="A15" s="11" t="str">
        <f>'1'!A15</f>
        <v>Software de aplicación ejecutivo</v>
      </c>
      <c r="B15" s="11"/>
      <c r="C15" s="11" t="str">
        <f>'1'!C15</f>
        <v>207-B</v>
      </c>
      <c r="D15" s="11" t="str">
        <f>'1'!D15</f>
        <v>IGE</v>
      </c>
      <c r="E15" s="11">
        <f>'1'!E15</f>
        <v>17</v>
      </c>
      <c r="F15" s="11"/>
      <c r="G15" s="11"/>
      <c r="H15" s="12">
        <f t="shared" si="0"/>
        <v>0</v>
      </c>
      <c r="I15" s="11">
        <f t="shared" si="1"/>
        <v>17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s="14" customFormat="1" ht="25.5" x14ac:dyDescent="0.2">
      <c r="A16" s="11" t="str">
        <f>'1'!A16</f>
        <v>Programación para ciencia de datos</v>
      </c>
      <c r="B16" s="11"/>
      <c r="C16" s="11" t="str">
        <f>'1'!C16</f>
        <v>810-A</v>
      </c>
      <c r="D16" s="11" t="str">
        <f>'1'!D16</f>
        <v>IINF</v>
      </c>
      <c r="E16" s="11">
        <f>'1'!E16</f>
        <v>8</v>
      </c>
      <c r="F16" s="11"/>
      <c r="G16" s="11"/>
      <c r="H16" s="12">
        <f t="shared" si="0"/>
        <v>0</v>
      </c>
      <c r="I16" s="11">
        <f t="shared" si="1"/>
        <v>8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s="14" customFormat="1" ht="25.5" x14ac:dyDescent="0.2">
      <c r="A17" s="11" t="str">
        <f>'1'!A17</f>
        <v>Administración y organización de datos</v>
      </c>
      <c r="B17" s="11"/>
      <c r="C17" s="11" t="str">
        <f>'1'!C17</f>
        <v>410-A</v>
      </c>
      <c r="D17" s="11" t="str">
        <f>'1'!D17</f>
        <v>IINF</v>
      </c>
      <c r="E17" s="11">
        <v>34</v>
      </c>
      <c r="F17" s="11"/>
      <c r="G17" s="11"/>
      <c r="H17" s="12">
        <f t="shared" si="0"/>
        <v>0</v>
      </c>
      <c r="I17" s="11">
        <f t="shared" si="1"/>
        <v>34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s="14" customFormat="1" ht="12.75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s="14" customFormat="1" ht="12.75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s="14" customFormat="1" ht="12.75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s="14" customFormat="1" ht="12.75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s="14" customFormat="1" ht="12.75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s="14" customFormat="1" ht="12.75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s="14" customFormat="1" ht="12.75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s="14" customFormat="1" ht="12.75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s="14" customFormat="1" ht="12.75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s="14" customFormat="1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91</v>
      </c>
      <c r="F28" s="16">
        <f>SUM(F14:F27)</f>
        <v>0</v>
      </c>
      <c r="G28" s="16">
        <f>SUM(G14:G27)</f>
        <v>0</v>
      </c>
      <c r="H28" s="17">
        <f>SUM(F28:G28)/E28</f>
        <v>0</v>
      </c>
      <c r="I28" s="16">
        <f t="shared" si="1"/>
        <v>91</v>
      </c>
      <c r="J28" s="17">
        <f t="shared" si="2"/>
        <v>1</v>
      </c>
      <c r="K28" s="16">
        <f>SUM(K14:K27)</f>
        <v>0</v>
      </c>
      <c r="L28" s="17">
        <f t="shared" si="3"/>
        <v>0</v>
      </c>
      <c r="M28" s="16" t="e">
        <f>AVERAGE(M14:M27)</f>
        <v>#DIV/0!</v>
      </c>
      <c r="N28" s="18" t="e">
        <f>AVERAGE(N14:N27)</f>
        <v>#DIV/0!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topLeftCell="A10" zoomScale="110" zoomScaleNormal="110" workbookViewId="0">
      <selection activeCell="P16" sqref="P16"/>
    </sheetView>
  </sheetViews>
  <sheetFormatPr baseColWidth="10" defaultColWidth="11.42578125" defaultRowHeight="15" x14ac:dyDescent="0.25"/>
  <cols>
    <col min="1" max="1" width="38.5703125" style="5" customWidth="1"/>
    <col min="2" max="2" width="4.7109375" style="5" customWidth="1"/>
    <col min="3" max="3" width="5.5703125" style="5" customWidth="1"/>
    <col min="4" max="4" width="21.85546875" style="5" customWidth="1"/>
    <col min="5" max="5" width="9.42578125" style="5" customWidth="1"/>
    <col min="6" max="12" width="7.5703125" style="5" customWidth="1"/>
    <col min="13" max="1024" width="11.42578125" style="5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5">
      <c r="A2" s="4"/>
      <c r="B2" s="4"/>
      <c r="C2" s="4"/>
      <c r="E2" s="4"/>
      <c r="F2" s="4"/>
      <c r="G2" s="4"/>
      <c r="H2" s="4"/>
      <c r="I2" s="4"/>
      <c r="J2" s="4"/>
      <c r="K2" s="4"/>
    </row>
    <row r="3" spans="1:14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4" x14ac:dyDescent="0.25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6" t="s">
        <v>3</v>
      </c>
      <c r="B6" s="36"/>
      <c r="C6" s="36"/>
      <c r="D6" s="36"/>
      <c r="E6" s="37" t="str">
        <f>'1'!E6</f>
        <v>INFORMÁTICA</v>
      </c>
      <c r="F6" s="37"/>
      <c r="G6" s="37"/>
      <c r="H6" s="37"/>
      <c r="I6" s="6"/>
      <c r="J6" s="6"/>
      <c r="K6" s="6"/>
      <c r="L6" s="6"/>
      <c r="M6" s="6"/>
      <c r="N6" s="6"/>
    </row>
    <row r="7" spans="1:14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4" x14ac:dyDescent="0.25">
      <c r="A8" s="2" t="s">
        <v>5</v>
      </c>
      <c r="B8" s="29" t="s">
        <v>37</v>
      </c>
      <c r="C8" s="29"/>
      <c r="D8" s="7" t="s">
        <v>7</v>
      </c>
      <c r="E8" s="3">
        <f>'1'!E8</f>
        <v>4</v>
      </c>
      <c r="G8" s="2" t="s">
        <v>8</v>
      </c>
      <c r="H8" s="3">
        <f>'1'!H8</f>
        <v>4</v>
      </c>
      <c r="I8" s="30" t="s">
        <v>9</v>
      </c>
      <c r="J8" s="30"/>
      <c r="K8" s="30"/>
      <c r="L8" s="29" t="str">
        <f>'1'!L8</f>
        <v>Febrero – Junio 2025</v>
      </c>
      <c r="M8" s="29"/>
      <c r="N8" s="29"/>
    </row>
    <row r="10" spans="1:14" x14ac:dyDescent="0.25">
      <c r="A10" s="2" t="s">
        <v>10</v>
      </c>
      <c r="B10" s="29" t="str">
        <f>'1'!B10</f>
        <v>ROGELIO ENRIQUE TELONA TORRES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2.75" customHeight="1" x14ac:dyDescent="0.25">
      <c r="A12" s="32" t="s">
        <v>12</v>
      </c>
      <c r="B12" s="33" t="s">
        <v>13</v>
      </c>
      <c r="C12" s="33" t="s">
        <v>14</v>
      </c>
      <c r="D12" s="34" t="s">
        <v>15</v>
      </c>
      <c r="E12" s="34" t="s">
        <v>16</v>
      </c>
      <c r="F12" s="34" t="s">
        <v>17</v>
      </c>
      <c r="G12" s="34"/>
      <c r="H12" s="34" t="s">
        <v>18</v>
      </c>
      <c r="I12" s="34" t="s">
        <v>19</v>
      </c>
      <c r="J12" s="34" t="s">
        <v>20</v>
      </c>
      <c r="K12" s="34" t="s">
        <v>21</v>
      </c>
      <c r="L12" s="34" t="s">
        <v>22</v>
      </c>
      <c r="M12" s="34" t="s">
        <v>23</v>
      </c>
      <c r="N12" s="24" t="s">
        <v>24</v>
      </c>
    </row>
    <row r="13" spans="1:14" x14ac:dyDescent="0.25">
      <c r="A13" s="32"/>
      <c r="B13" s="33"/>
      <c r="C13" s="33"/>
      <c r="D13" s="34"/>
      <c r="E13" s="34"/>
      <c r="F13" s="9" t="s">
        <v>25</v>
      </c>
      <c r="G13" s="9" t="s">
        <v>26</v>
      </c>
      <c r="H13" s="34"/>
      <c r="I13" s="34"/>
      <c r="J13" s="34"/>
      <c r="K13" s="34"/>
      <c r="L13" s="34"/>
      <c r="M13" s="34"/>
      <c r="N13" s="24"/>
    </row>
    <row r="14" spans="1:14" s="14" customFormat="1" ht="25.5" x14ac:dyDescent="0.2">
      <c r="A14" s="11" t="str">
        <f>'1'!A14</f>
        <v>Programación orientada a objetos</v>
      </c>
      <c r="B14" s="11" t="s">
        <v>38</v>
      </c>
      <c r="C14" s="11" t="str">
        <f>'1'!C14</f>
        <v>210-A</v>
      </c>
      <c r="D14" s="11" t="str">
        <f>'1'!D14</f>
        <v>IINF</v>
      </c>
      <c r="E14" s="11">
        <f>'1'!E14</f>
        <v>32</v>
      </c>
      <c r="F14" s="11">
        <v>20</v>
      </c>
      <c r="G14" s="11">
        <v>5</v>
      </c>
      <c r="H14" s="12">
        <f>(F14+G14)/E14</f>
        <v>0.78125</v>
      </c>
      <c r="I14" s="11">
        <f t="shared" ref="I14:I28" si="0">(E14-SUM(F14:G14))-K14</f>
        <v>7</v>
      </c>
      <c r="J14" s="12">
        <f>I14/E14</f>
        <v>0.21875</v>
      </c>
      <c r="K14" s="11">
        <v>0</v>
      </c>
      <c r="L14" s="12">
        <f>K14/E14</f>
        <v>0</v>
      </c>
      <c r="M14" s="11">
        <v>84</v>
      </c>
      <c r="N14" s="13">
        <v>0.85</v>
      </c>
    </row>
    <row r="15" spans="1:14" s="14" customFormat="1" ht="25.5" x14ac:dyDescent="0.2">
      <c r="A15" s="11" t="str">
        <f>'1'!A15</f>
        <v>Software de aplicación ejecutivo</v>
      </c>
      <c r="B15" s="11" t="s">
        <v>38</v>
      </c>
      <c r="C15" s="11" t="str">
        <f>'1'!C15</f>
        <v>207-B</v>
      </c>
      <c r="D15" s="11" t="str">
        <f>'1'!D15</f>
        <v>IGE</v>
      </c>
      <c r="E15" s="11">
        <v>25</v>
      </c>
      <c r="F15" s="11">
        <v>15</v>
      </c>
      <c r="G15" s="11">
        <v>8</v>
      </c>
      <c r="H15" s="12">
        <f>F15/E15</f>
        <v>0.6</v>
      </c>
      <c r="I15" s="11">
        <f t="shared" si="0"/>
        <v>2</v>
      </c>
      <c r="J15" s="12">
        <f>I15/E15</f>
        <v>0.08</v>
      </c>
      <c r="K15" s="11">
        <v>0</v>
      </c>
      <c r="L15" s="12">
        <f>K15/E15</f>
        <v>0</v>
      </c>
      <c r="M15" s="11">
        <v>84</v>
      </c>
      <c r="N15" s="13">
        <v>0.8</v>
      </c>
    </row>
    <row r="16" spans="1:14" s="14" customFormat="1" ht="25.5" x14ac:dyDescent="0.2">
      <c r="A16" s="11" t="str">
        <f>'1'!A16</f>
        <v>Programación para ciencia de datos</v>
      </c>
      <c r="B16" s="11" t="s">
        <v>38</v>
      </c>
      <c r="C16" s="11" t="str">
        <f>'1'!C16</f>
        <v>810-A</v>
      </c>
      <c r="D16" s="11" t="str">
        <f>'1'!D16</f>
        <v>IINF</v>
      </c>
      <c r="E16" s="11">
        <v>36</v>
      </c>
      <c r="F16" s="11">
        <v>21</v>
      </c>
      <c r="G16" s="11">
        <v>13</v>
      </c>
      <c r="H16" s="12">
        <f>F16/E16</f>
        <v>0.58333333333333337</v>
      </c>
      <c r="I16" s="11">
        <f t="shared" si="0"/>
        <v>2</v>
      </c>
      <c r="J16" s="12">
        <f>I16/E16</f>
        <v>5.5555555555555552E-2</v>
      </c>
      <c r="K16" s="11">
        <v>0</v>
      </c>
      <c r="L16" s="12">
        <f>K16/E16</f>
        <v>0</v>
      </c>
      <c r="M16" s="11">
        <v>79</v>
      </c>
      <c r="N16" s="13">
        <v>0.78</v>
      </c>
    </row>
    <row r="17" spans="1:14" s="14" customFormat="1" ht="25.5" x14ac:dyDescent="0.2">
      <c r="A17" s="11" t="str">
        <f>'1'!A17</f>
        <v>Administración y organización de datos</v>
      </c>
      <c r="B17" s="11" t="s">
        <v>38</v>
      </c>
      <c r="C17" s="11" t="str">
        <f>'1'!C17</f>
        <v>410-A</v>
      </c>
      <c r="D17" s="11" t="str">
        <f>'1'!D17</f>
        <v>IINF</v>
      </c>
      <c r="E17" s="11">
        <v>36</v>
      </c>
      <c r="F17" s="11">
        <v>16</v>
      </c>
      <c r="G17" s="11">
        <v>18</v>
      </c>
      <c r="H17" s="12">
        <f>F17/E17</f>
        <v>0.44444444444444442</v>
      </c>
      <c r="I17" s="11">
        <f t="shared" si="0"/>
        <v>2</v>
      </c>
      <c r="J17" s="12">
        <f>I17/E17</f>
        <v>5.5555555555555552E-2</v>
      </c>
      <c r="K17" s="11">
        <v>0</v>
      </c>
      <c r="L17" s="12">
        <f>K17/E17</f>
        <v>0</v>
      </c>
      <c r="M17" s="11">
        <v>80</v>
      </c>
      <c r="N17" s="13">
        <v>0.75</v>
      </c>
    </row>
    <row r="18" spans="1:14" s="14" customFormat="1" ht="12.75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s="14" customFormat="1" ht="12.75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s="14" customFormat="1" ht="12.75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s="14" customFormat="1" ht="12.75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s="14" customFormat="1" ht="12.75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s="14" customFormat="1" ht="12.75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s="14" customFormat="1" ht="12.75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s="14" customFormat="1" ht="12.75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s="14" customFormat="1" ht="12.75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s="14" customFormat="1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x14ac:dyDescent="0.25">
      <c r="A28" s="15" t="s">
        <v>29</v>
      </c>
      <c r="B28" s="16" t="s">
        <v>30</v>
      </c>
      <c r="C28" s="16" t="s">
        <v>30</v>
      </c>
      <c r="D28" s="16" t="s">
        <v>30</v>
      </c>
      <c r="E28" s="16">
        <f>SUM(E14:E27)</f>
        <v>129</v>
      </c>
      <c r="F28" s="16">
        <f>SUM(F14:F27)</f>
        <v>72</v>
      </c>
      <c r="G28" s="16">
        <f>SUM(G14:G27)</f>
        <v>44</v>
      </c>
      <c r="H28" s="17">
        <f>SUM(F28:G28)/E28</f>
        <v>0.89922480620155043</v>
      </c>
      <c r="I28" s="16">
        <f t="shared" si="0"/>
        <v>13</v>
      </c>
      <c r="J28" s="17">
        <f>I28/E28</f>
        <v>0.10077519379844961</v>
      </c>
      <c r="K28" s="16">
        <f>SUM(K14:K27)</f>
        <v>0</v>
      </c>
      <c r="L28" s="17">
        <f>K28/E28</f>
        <v>0</v>
      </c>
      <c r="M28" s="16">
        <f>AVERAGE(M14:M27)</f>
        <v>81.75</v>
      </c>
      <c r="N28" s="18">
        <f>AVERAGE(N14:N27)</f>
        <v>0.79499999999999993</v>
      </c>
    </row>
    <row r="30" spans="1:14" ht="120" customHeight="1" x14ac:dyDescent="0.25">
      <c r="A30" s="25" t="s">
        <v>31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5">
      <c r="A32" s="19"/>
    </row>
    <row r="33" spans="1:10" ht="12.75" customHeight="1" x14ac:dyDescent="0.25">
      <c r="B33" s="26" t="s">
        <v>32</v>
      </c>
      <c r="C33" s="26"/>
      <c r="D33" s="26"/>
      <c r="G33" s="27" t="s">
        <v>33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f>#REF!</f>
        <v>#REF!</v>
      </c>
      <c r="B35" s="22"/>
      <c r="C35" s="8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ROGELIO ENRIQUE TELONA TORRES</v>
      </c>
      <c r="C37" s="23"/>
      <c r="D37" s="23"/>
      <c r="E37" s="20"/>
      <c r="F37" s="20"/>
      <c r="G37" s="23" t="str">
        <f>'1'!G37</f>
        <v>MARCOS CAGAL ORTIZ</v>
      </c>
      <c r="H37" s="23"/>
      <c r="I37" s="23"/>
      <c r="J37" s="23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A35:B35"/>
    <mergeCell ref="E35:H35"/>
    <mergeCell ref="B37:D37"/>
    <mergeCell ref="G37:J37"/>
    <mergeCell ref="N12:N13"/>
    <mergeCell ref="A30:N30"/>
    <mergeCell ref="B33:D33"/>
    <mergeCell ref="G33:J33"/>
    <mergeCell ref="B34:D34"/>
    <mergeCell ref="G34:J34"/>
  </mergeCells>
  <pageMargins left="0.70833333333333304" right="0.70833333333333304" top="0.74791666666666701" bottom="1.05138888888889" header="0.511811023622047" footer="0.31527777777777799"/>
  <pageSetup orientation="landscape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retelona</cp:lastModifiedBy>
  <cp:revision>44</cp:revision>
  <dcterms:created xsi:type="dcterms:W3CDTF">2021-11-22T14:45:25Z</dcterms:created>
  <dcterms:modified xsi:type="dcterms:W3CDTF">2025-03-05T15:35:36Z</dcterms:modified>
  <dc:language>es-MX</dc:language>
</cp:coreProperties>
</file>