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E:\2025 respaldo Asus\2025\S1\Reportes\Reporte Parcial\R2\"/>
    </mc:Choice>
  </mc:AlternateContent>
  <xr:revisionPtr revIDLastSave="0" documentId="13_ncr:1_{7A1453AD-A104-4FE0-A2BD-FFE806E67F1B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Poo" sheetId="3" r:id="rId1"/>
    <sheet name="SAE" sheetId="6" r:id="rId2"/>
    <sheet name="PCD" sheetId="1" r:id="rId3"/>
    <sheet name="AyOD" sheetId="2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V18" i="3" l="1"/>
  <c r="T21" i="3"/>
  <c r="T18" i="3"/>
  <c r="V16" i="1"/>
  <c r="T18" i="1"/>
  <c r="T16" i="1"/>
  <c r="V17" i="2"/>
  <c r="T19" i="2"/>
  <c r="T17" i="2"/>
  <c r="U11" i="2"/>
  <c r="U14" i="3"/>
  <c r="N4" i="3"/>
  <c r="N4" i="6"/>
  <c r="U14" i="6"/>
  <c r="N4" i="1"/>
  <c r="N4" i="2"/>
  <c r="T11" i="1"/>
  <c r="S12" i="1"/>
  <c r="S10" i="1"/>
  <c r="T15" i="6"/>
  <c r="T13" i="6"/>
  <c r="T15" i="3"/>
  <c r="T13" i="3"/>
  <c r="S11" i="2"/>
  <c r="S9" i="2"/>
  <c r="P56" i="6"/>
  <c r="P58" i="6" s="1"/>
  <c r="O56" i="6"/>
  <c r="N56" i="6"/>
  <c r="M56" i="6"/>
  <c r="L56" i="6"/>
  <c r="K56" i="6"/>
  <c r="J56" i="6"/>
  <c r="P55" i="6"/>
  <c r="O55" i="6"/>
  <c r="O58" i="6" s="1"/>
  <c r="N55" i="6"/>
  <c r="N58" i="6" s="1"/>
  <c r="M55" i="6"/>
  <c r="M58" i="6" s="1"/>
  <c r="L55" i="6"/>
  <c r="L58" i="6" s="1"/>
  <c r="K55" i="6"/>
  <c r="K58" i="6" s="1"/>
  <c r="J55" i="6"/>
  <c r="P54" i="6"/>
  <c r="P57" i="6" s="1"/>
  <c r="O54" i="6"/>
  <c r="O57" i="6" s="1"/>
  <c r="N54" i="6"/>
  <c r="N57" i="6" s="1"/>
  <c r="M54" i="6"/>
  <c r="M57" i="6" s="1"/>
  <c r="L54" i="6"/>
  <c r="L57" i="6" s="1"/>
  <c r="K54" i="6"/>
  <c r="K57" i="6" s="1"/>
  <c r="J54" i="6"/>
  <c r="Q53" i="6"/>
  <c r="Q52" i="6"/>
  <c r="Q51" i="6"/>
  <c r="Q50" i="6"/>
  <c r="Q49" i="6"/>
  <c r="Q48" i="6"/>
  <c r="Q47" i="6"/>
  <c r="Q46" i="6"/>
  <c r="Q45" i="6"/>
  <c r="Q44" i="6"/>
  <c r="Q43" i="6"/>
  <c r="Q42" i="6"/>
  <c r="Q41" i="6"/>
  <c r="Q40" i="6"/>
  <c r="Q39" i="6"/>
  <c r="Q38" i="6"/>
  <c r="Q37" i="6"/>
  <c r="Q36" i="6"/>
  <c r="Q35" i="6"/>
  <c r="Q34" i="6"/>
  <c r="Q33" i="6"/>
  <c r="Q32" i="6"/>
  <c r="Q31" i="6"/>
  <c r="Q30" i="6"/>
  <c r="Q29" i="6"/>
  <c r="Q28" i="6"/>
  <c r="Q27" i="6"/>
  <c r="Q26" i="6"/>
  <c r="Q25" i="6"/>
  <c r="Q24" i="6"/>
  <c r="Q23" i="6"/>
  <c r="Q22" i="6"/>
  <c r="Q21" i="6"/>
  <c r="Q20" i="6"/>
  <c r="Q19" i="6"/>
  <c r="Q18" i="6"/>
  <c r="Q17" i="6"/>
  <c r="Q16" i="6"/>
  <c r="Q15" i="6"/>
  <c r="Q14" i="6"/>
  <c r="Z13" i="6"/>
  <c r="Q13" i="6"/>
  <c r="Q12" i="6"/>
  <c r="T11" i="6"/>
  <c r="V11" i="6" s="1"/>
  <c r="Q11" i="6"/>
  <c r="Q10" i="6"/>
  <c r="B10" i="6"/>
  <c r="B11" i="6" s="1"/>
  <c r="B12" i="6" s="1"/>
  <c r="B13" i="6" s="1"/>
  <c r="B14" i="6" s="1"/>
  <c r="B15" i="6" s="1"/>
  <c r="B16" i="6" s="1"/>
  <c r="B17" i="6" s="1"/>
  <c r="B18" i="6" s="1"/>
  <c r="B19" i="6" s="1"/>
  <c r="B20" i="6" s="1"/>
  <c r="B21" i="6" s="1"/>
  <c r="B22" i="6" s="1"/>
  <c r="B23" i="6" s="1"/>
  <c r="B24" i="6" s="1"/>
  <c r="B25" i="6" s="1"/>
  <c r="B26" i="6" s="1"/>
  <c r="B27" i="6" s="1"/>
  <c r="B28" i="6" s="1"/>
  <c r="B29" i="6" s="1"/>
  <c r="B30" i="6" s="1"/>
  <c r="B31" i="6" s="1"/>
  <c r="B32" i="6" s="1"/>
  <c r="B33" i="6" s="1"/>
  <c r="B34" i="6" s="1"/>
  <c r="B35" i="6" s="1"/>
  <c r="B36" i="6" s="1"/>
  <c r="B37" i="6" s="1"/>
  <c r="B38" i="6" s="1"/>
  <c r="B39" i="6" s="1"/>
  <c r="B40" i="6" s="1"/>
  <c r="B41" i="6" s="1"/>
  <c r="B42" i="6" s="1"/>
  <c r="B43" i="6" s="1"/>
  <c r="B44" i="6" s="1"/>
  <c r="B45" i="6" s="1"/>
  <c r="B46" i="6" s="1"/>
  <c r="B47" i="6" s="1"/>
  <c r="B48" i="6" s="1"/>
  <c r="B49" i="6" s="1"/>
  <c r="B50" i="6" s="1"/>
  <c r="B51" i="6" s="1"/>
  <c r="B52" i="6" s="1"/>
  <c r="B53" i="6" s="1"/>
  <c r="T9" i="6"/>
  <c r="Q9" i="6"/>
  <c r="Q10" i="1"/>
  <c r="Q11" i="1"/>
  <c r="Q12" i="1"/>
  <c r="Q13" i="1"/>
  <c r="Q14" i="1"/>
  <c r="Q15" i="1"/>
  <c r="Q16" i="1"/>
  <c r="Q9" i="1"/>
  <c r="Q10" i="2"/>
  <c r="Q11" i="2"/>
  <c r="Q12" i="2"/>
  <c r="Q13" i="2"/>
  <c r="Q14" i="2"/>
  <c r="Q15" i="2"/>
  <c r="Q16" i="2"/>
  <c r="Q17" i="2"/>
  <c r="Q18" i="2"/>
  <c r="Q19" i="2"/>
  <c r="Q20" i="2"/>
  <c r="Q21" i="2"/>
  <c r="Q22" i="2"/>
  <c r="Q23" i="2"/>
  <c r="Q24" i="2"/>
  <c r="Q25" i="2"/>
  <c r="Q26" i="2"/>
  <c r="Q27" i="2"/>
  <c r="Q28" i="2"/>
  <c r="Q29" i="2"/>
  <c r="Q30" i="2"/>
  <c r="Q31" i="2"/>
  <c r="Q32" i="2"/>
  <c r="Q33" i="2"/>
  <c r="Q34" i="2"/>
  <c r="Q35" i="2"/>
  <c r="Q36" i="2"/>
  <c r="Q37" i="2"/>
  <c r="Q38" i="2"/>
  <c r="Q9" i="2"/>
  <c r="Q10" i="3"/>
  <c r="Q11" i="3"/>
  <c r="Q12" i="3"/>
  <c r="Q13" i="3"/>
  <c r="Q14" i="3"/>
  <c r="Q15" i="3"/>
  <c r="Q16" i="3"/>
  <c r="Q17" i="3"/>
  <c r="Q18" i="3"/>
  <c r="Q19" i="3"/>
  <c r="Q20" i="3"/>
  <c r="Q21" i="3"/>
  <c r="Q22" i="3"/>
  <c r="Q23" i="3"/>
  <c r="Q24" i="3"/>
  <c r="Q25" i="3"/>
  <c r="Q26" i="3"/>
  <c r="Q27" i="3"/>
  <c r="Q28" i="3"/>
  <c r="Q29" i="3"/>
  <c r="Q30" i="3"/>
  <c r="Q31" i="3"/>
  <c r="Q32" i="3"/>
  <c r="Q33" i="3"/>
  <c r="Q34" i="3"/>
  <c r="Q35" i="3"/>
  <c r="Q36" i="3"/>
  <c r="Q37" i="3"/>
  <c r="Q38" i="3"/>
  <c r="Q39" i="3"/>
  <c r="Q40" i="3"/>
  <c r="Q41" i="3"/>
  <c r="Q42" i="3"/>
  <c r="Q43" i="3"/>
  <c r="Q44" i="3"/>
  <c r="Q17" i="1"/>
  <c r="Q18" i="1"/>
  <c r="Q19" i="1"/>
  <c r="Q20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9" i="3"/>
  <c r="T9" i="3"/>
  <c r="O55" i="3"/>
  <c r="O56" i="3"/>
  <c r="P56" i="3"/>
  <c r="P58" i="3" s="1"/>
  <c r="N56" i="3"/>
  <c r="M56" i="3"/>
  <c r="L56" i="3"/>
  <c r="K56" i="3"/>
  <c r="J56" i="3"/>
  <c r="P55" i="3"/>
  <c r="N55" i="3"/>
  <c r="N58" i="3" s="1"/>
  <c r="M55" i="3"/>
  <c r="L55" i="3"/>
  <c r="L58" i="3" s="1"/>
  <c r="K55" i="3"/>
  <c r="J55" i="3"/>
  <c r="P54" i="3"/>
  <c r="P57" i="3" s="1"/>
  <c r="N54" i="3"/>
  <c r="N57" i="3" s="1"/>
  <c r="M54" i="3"/>
  <c r="L54" i="3"/>
  <c r="L57" i="3" s="1"/>
  <c r="K54" i="3"/>
  <c r="J54" i="3"/>
  <c r="Q53" i="3"/>
  <c r="Q52" i="3"/>
  <c r="Q51" i="3"/>
  <c r="Q50" i="3"/>
  <c r="Q49" i="3"/>
  <c r="Q48" i="3"/>
  <c r="Q47" i="3"/>
  <c r="Q46" i="3"/>
  <c r="Q45" i="3"/>
  <c r="T11" i="3"/>
  <c r="V11" i="3" s="1"/>
  <c r="B10" i="3"/>
  <c r="B11" i="3" s="1"/>
  <c r="B12" i="3" s="1"/>
  <c r="B13" i="3" s="1"/>
  <c r="B14" i="3" s="1"/>
  <c r="B15" i="3" s="1"/>
  <c r="B16" i="3" s="1"/>
  <c r="B17" i="3" s="1"/>
  <c r="B18" i="3" s="1"/>
  <c r="B19" i="3" s="1"/>
  <c r="B20" i="3" s="1"/>
  <c r="B21" i="3" s="1"/>
  <c r="B22" i="3" s="1"/>
  <c r="B23" i="3" s="1"/>
  <c r="B24" i="3" s="1"/>
  <c r="B25" i="3" s="1"/>
  <c r="B26" i="3" s="1"/>
  <c r="B27" i="3" s="1"/>
  <c r="B28" i="3" s="1"/>
  <c r="B29" i="3" s="1"/>
  <c r="B30" i="3" s="1"/>
  <c r="B31" i="3" s="1"/>
  <c r="B32" i="3" s="1"/>
  <c r="B33" i="3" s="1"/>
  <c r="B34" i="3" s="1"/>
  <c r="B35" i="3" s="1"/>
  <c r="B36" i="3" s="1"/>
  <c r="B37" i="3" s="1"/>
  <c r="B38" i="3" s="1"/>
  <c r="B39" i="3" s="1"/>
  <c r="B40" i="3" s="1"/>
  <c r="B41" i="3" s="1"/>
  <c r="B42" i="3" s="1"/>
  <c r="B43" i="3" s="1"/>
  <c r="B44" i="3" s="1"/>
  <c r="B45" i="3" s="1"/>
  <c r="B46" i="3" s="1"/>
  <c r="B47" i="3" s="1"/>
  <c r="B48" i="3" s="1"/>
  <c r="B49" i="3" s="1"/>
  <c r="B50" i="3" s="1"/>
  <c r="B51" i="3" s="1"/>
  <c r="B52" i="3" s="1"/>
  <c r="B53" i="3" s="1"/>
  <c r="P56" i="2"/>
  <c r="O56" i="2"/>
  <c r="N56" i="2"/>
  <c r="M56" i="2"/>
  <c r="L56" i="2"/>
  <c r="K56" i="2"/>
  <c r="J56" i="2"/>
  <c r="P55" i="2"/>
  <c r="O55" i="2"/>
  <c r="N55" i="2"/>
  <c r="M55" i="2"/>
  <c r="L55" i="2"/>
  <c r="K55" i="2"/>
  <c r="J55" i="2"/>
  <c r="P54" i="2"/>
  <c r="P57" i="2" s="1"/>
  <c r="O54" i="2"/>
  <c r="O57" i="2" s="1"/>
  <c r="N54" i="2"/>
  <c r="N57" i="2" s="1"/>
  <c r="M54" i="2"/>
  <c r="L54" i="2"/>
  <c r="K54" i="2"/>
  <c r="J54" i="2"/>
  <c r="Q53" i="2"/>
  <c r="Q52" i="2"/>
  <c r="Q51" i="2"/>
  <c r="Q50" i="2"/>
  <c r="Q49" i="2"/>
  <c r="Q48" i="2"/>
  <c r="Q47" i="2"/>
  <c r="Q46" i="2"/>
  <c r="Q45" i="2"/>
  <c r="Q44" i="2"/>
  <c r="Q43" i="2"/>
  <c r="Q42" i="2"/>
  <c r="Q41" i="2"/>
  <c r="Q40" i="2"/>
  <c r="Q39" i="2"/>
  <c r="B10" i="2"/>
  <c r="B11" i="2" s="1"/>
  <c r="B12" i="2" s="1"/>
  <c r="B13" i="2" s="1"/>
  <c r="B14" i="2" s="1"/>
  <c r="B15" i="2" s="1"/>
  <c r="B16" i="2" s="1"/>
  <c r="B17" i="2" s="1"/>
  <c r="B18" i="2" s="1"/>
  <c r="B19" i="2" s="1"/>
  <c r="B20" i="2" s="1"/>
  <c r="B21" i="2" s="1"/>
  <c r="B22" i="2" s="1"/>
  <c r="B23" i="2" s="1"/>
  <c r="B24" i="2" s="1"/>
  <c r="B25" i="2" s="1"/>
  <c r="B26" i="2" s="1"/>
  <c r="B27" i="2" s="1"/>
  <c r="B28" i="2" s="1"/>
  <c r="B29" i="2" s="1"/>
  <c r="B30" i="2" s="1"/>
  <c r="B31" i="2" s="1"/>
  <c r="B32" i="2" s="1"/>
  <c r="B33" i="2" s="1"/>
  <c r="B34" i="2" s="1"/>
  <c r="B35" i="2" s="1"/>
  <c r="B36" i="2" s="1"/>
  <c r="B37" i="2" s="1"/>
  <c r="B38" i="2" s="1"/>
  <c r="B39" i="2" s="1"/>
  <c r="B40" i="2" s="1"/>
  <c r="B41" i="2" s="1"/>
  <c r="B42" i="2" s="1"/>
  <c r="B43" i="2" s="1"/>
  <c r="B44" i="2" s="1"/>
  <c r="B45" i="2" s="1"/>
  <c r="B46" i="2" s="1"/>
  <c r="B47" i="2" s="1"/>
  <c r="B48" i="2" s="1"/>
  <c r="B49" i="2" s="1"/>
  <c r="B50" i="2" s="1"/>
  <c r="B51" i="2" s="1"/>
  <c r="B52" i="2" s="1"/>
  <c r="B53" i="2" s="1"/>
  <c r="P57" i="1"/>
  <c r="O57" i="1"/>
  <c r="N57" i="1"/>
  <c r="P56" i="1"/>
  <c r="O56" i="1"/>
  <c r="N56" i="1"/>
  <c r="M56" i="1"/>
  <c r="L56" i="1"/>
  <c r="K56" i="1"/>
  <c r="J56" i="1"/>
  <c r="P55" i="1"/>
  <c r="P58" i="1" s="1"/>
  <c r="O55" i="1"/>
  <c r="O58" i="1" s="1"/>
  <c r="N55" i="1"/>
  <c r="N58" i="1" s="1"/>
  <c r="M55" i="1"/>
  <c r="L55" i="1"/>
  <c r="L58" i="1" s="1"/>
  <c r="K55" i="1"/>
  <c r="J55" i="1"/>
  <c r="P54" i="1"/>
  <c r="O54" i="1"/>
  <c r="N54" i="1"/>
  <c r="M54" i="1"/>
  <c r="L54" i="1"/>
  <c r="L57" i="1" s="1"/>
  <c r="K54" i="1"/>
  <c r="J54" i="1"/>
  <c r="Q53" i="1"/>
  <c r="Q52" i="1"/>
  <c r="Q51" i="1"/>
  <c r="Q50" i="1"/>
  <c r="Q49" i="1"/>
  <c r="Q48" i="1"/>
  <c r="Q47" i="1"/>
  <c r="U46" i="1"/>
  <c r="V48" i="1" s="1"/>
  <c r="Q46" i="1"/>
  <c r="Q45" i="1"/>
  <c r="Q44" i="1"/>
  <c r="T43" i="1"/>
  <c r="Q43" i="1"/>
  <c r="Q42" i="1"/>
  <c r="Q41" i="1"/>
  <c r="Q40" i="1"/>
  <c r="Q39" i="1"/>
  <c r="Q38" i="1"/>
  <c r="Q37" i="1"/>
  <c r="Q36" i="1"/>
  <c r="T26" i="1"/>
  <c r="Y10" i="1"/>
  <c r="B10" i="1"/>
  <c r="B11" i="1" s="1"/>
  <c r="B12" i="1" s="1"/>
  <c r="B13" i="1" s="1"/>
  <c r="B14" i="1" s="1"/>
  <c r="B15" i="1" s="1"/>
  <c r="B16" i="1" s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B48" i="1" s="1"/>
  <c r="B49" i="1" s="1"/>
  <c r="B50" i="1" s="1"/>
  <c r="B51" i="1" s="1"/>
  <c r="B52" i="1" s="1"/>
  <c r="B53" i="1" s="1"/>
  <c r="K57" i="1" l="1"/>
  <c r="K58" i="1"/>
  <c r="K57" i="2"/>
  <c r="J58" i="6"/>
  <c r="Q56" i="6"/>
  <c r="Q55" i="6"/>
  <c r="J57" i="6"/>
  <c r="Q54" i="6"/>
  <c r="J57" i="2"/>
  <c r="M57" i="3"/>
  <c r="K58" i="2"/>
  <c r="N58" i="2"/>
  <c r="O58" i="2"/>
  <c r="P58" i="2"/>
  <c r="J57" i="1"/>
  <c r="J58" i="1"/>
  <c r="Q56" i="1"/>
  <c r="J58" i="2"/>
  <c r="L57" i="2"/>
  <c r="M58" i="2"/>
  <c r="Q55" i="2"/>
  <c r="M57" i="2"/>
  <c r="M57" i="1"/>
  <c r="M58" i="1"/>
  <c r="K58" i="3"/>
  <c r="K57" i="3"/>
  <c r="J57" i="3"/>
  <c r="J58" i="3"/>
  <c r="M58" i="3"/>
  <c r="L58" i="2"/>
  <c r="O58" i="3"/>
  <c r="O54" i="3"/>
  <c r="O57" i="3" s="1"/>
  <c r="Q55" i="3"/>
  <c r="Q55" i="1"/>
  <c r="Q54" i="2"/>
  <c r="Q56" i="2"/>
  <c r="Q54" i="1"/>
  <c r="Q57" i="1" s="1"/>
  <c r="Q58" i="6" l="1"/>
  <c r="Q57" i="6"/>
  <c r="Q58" i="1"/>
  <c r="Q58" i="2"/>
  <c r="Q57" i="2"/>
  <c r="Q54" i="3"/>
  <c r="Q56" i="3"/>
  <c r="Q58" i="3" s="1"/>
  <c r="Q57" i="3" l="1"/>
</calcChain>
</file>

<file path=xl/sharedStrings.xml><?xml version="1.0" encoding="utf-8"?>
<sst xmlns="http://schemas.openxmlformats.org/spreadsheetml/2006/main" count="286" uniqueCount="208">
  <si>
    <t>INSTITUTO TECNOLOGCIO SUPERIOR DE SAN ANDRES TUXTLA</t>
  </si>
  <si>
    <t>REPORTE DE CALIFICACIONES</t>
  </si>
  <si>
    <t>MATERIA</t>
  </si>
  <si>
    <t>GRUPO</t>
  </si>
  <si>
    <t>FECHA</t>
  </si>
  <si>
    <t>PERIODO</t>
  </si>
  <si>
    <t>CATEDRATICO</t>
  </si>
  <si>
    <t>Rogelio Enrique Telona Torres</t>
  </si>
  <si>
    <t>No.</t>
  </si>
  <si>
    <t>CONTROL</t>
  </si>
  <si>
    <t>NOMBRE DEL ALUMNO</t>
  </si>
  <si>
    <t>U1</t>
  </si>
  <si>
    <t>U2</t>
  </si>
  <si>
    <t>U3</t>
  </si>
  <si>
    <t>U4</t>
  </si>
  <si>
    <t>U5</t>
  </si>
  <si>
    <t>U6</t>
  </si>
  <si>
    <t>U7</t>
  </si>
  <si>
    <t>PROM.</t>
  </si>
  <si>
    <t>211U0372</t>
  </si>
  <si>
    <t>FISCAL POLITO ROMAN OMAR</t>
  </si>
  <si>
    <t>211U0373</t>
  </si>
  <si>
    <t>GATICA ANTELE JAQUELINE</t>
  </si>
  <si>
    <t>211U0380</t>
  </si>
  <si>
    <t>IXTEPAN TEMICH JOSE ANGEL</t>
  </si>
  <si>
    <t>211U0381</t>
  </si>
  <si>
    <t>MALAGA QUINO KAREN VALERIA</t>
  </si>
  <si>
    <t>211U0383</t>
  </si>
  <si>
    <t>MILLAN POLITO CHRISTIAN MANUEL</t>
  </si>
  <si>
    <t>211U0384</t>
  </si>
  <si>
    <t>MIROS TOLEDO ELSA YAZIRI</t>
  </si>
  <si>
    <t>211U0386</t>
  </si>
  <si>
    <t>QUINO CINTA KARLA GUADALUPE</t>
  </si>
  <si>
    <t>211U0388</t>
  </si>
  <si>
    <t>ROSAS FAJARDO JOSE MANUEL</t>
  </si>
  <si>
    <t>221U0524</t>
  </si>
  <si>
    <t>TOTO FISCAL ISELA</t>
  </si>
  <si>
    <t>211U0389</t>
  </si>
  <si>
    <t>APROBADOS</t>
  </si>
  <si>
    <t>REPROBADOS</t>
  </si>
  <si>
    <t>TOTAL</t>
  </si>
  <si>
    <t>% APROBACION</t>
  </si>
  <si>
    <t>% REPROBACION</t>
  </si>
  <si>
    <t>FIRMA DEL CATEDRATICO</t>
  </si>
  <si>
    <t>241U0328</t>
  </si>
  <si>
    <t>AGUILERA PÓLITO PERLA ITZEL</t>
  </si>
  <si>
    <t>241U0329</t>
  </si>
  <si>
    <t>ALONSO TOLEN ORLANDO DE JESÚS</t>
  </si>
  <si>
    <t>241U0331</t>
  </si>
  <si>
    <t>APARICIO TEXNA LUIS ANTONIO</t>
  </si>
  <si>
    <t>241U0333</t>
  </si>
  <si>
    <t>CARRILLO BONILLA ANA SOFIA</t>
  </si>
  <si>
    <t>241U0335</t>
  </si>
  <si>
    <t>CHONTAL TOTO ANDRE OSMAR</t>
  </si>
  <si>
    <t>241U0336</t>
  </si>
  <si>
    <t>CRUZ PUCHETA LEONARDO ANTONIO</t>
  </si>
  <si>
    <t>241U0337</t>
  </si>
  <si>
    <t>DIAZ POLITO JOSE ANTONIO</t>
  </si>
  <si>
    <t>241U0338</t>
  </si>
  <si>
    <t>ESCOBAR CAIXBA VICTOR JOEL</t>
  </si>
  <si>
    <t>241U0340</t>
  </si>
  <si>
    <t>FERNANDEZ BUSTAMANTE ALEJANDRO DE JESUS</t>
  </si>
  <si>
    <t>241U0341</t>
  </si>
  <si>
    <t>FISCAL COBIX IRVING ZURIEL</t>
  </si>
  <si>
    <t>241U0342</t>
  </si>
  <si>
    <t>GARCIA HIPOLITO EDUARDO ALCIDES</t>
  </si>
  <si>
    <t>241U0343</t>
  </si>
  <si>
    <t>GARCIA TELLEZ HECTOR ALONSO</t>
  </si>
  <si>
    <t>241U0344</t>
  </si>
  <si>
    <t>GAVILÁN PÉREZ GÉNESIS</t>
  </si>
  <si>
    <t>241U0573</t>
  </si>
  <si>
    <t>JUAREZ SERRANO SUSANA XIMENA</t>
  </si>
  <si>
    <t>231U0299</t>
  </si>
  <si>
    <t>LINAREZ UTRERA SEBASTIAN</t>
  </si>
  <si>
    <t>241U0345</t>
  </si>
  <si>
    <t>LOPEZ AVILA EVELYN DE LOS ANGELES</t>
  </si>
  <si>
    <t>241U0346</t>
  </si>
  <si>
    <t>MIXTEGA SOSA YURI DIANA</t>
  </si>
  <si>
    <t>241U0347</t>
  </si>
  <si>
    <t>NIETO GOLPE OMAR</t>
  </si>
  <si>
    <t>241U0348</t>
  </si>
  <si>
    <t>PALAYOT DECUIR JUAN PABLO</t>
  </si>
  <si>
    <t>241U0349</t>
  </si>
  <si>
    <t>PAXTIAN TOTO MIGUEL ANGEL</t>
  </si>
  <si>
    <t>241U0350</t>
  </si>
  <si>
    <t>PEREZ GARCIA IRMA JOSELIN</t>
  </si>
  <si>
    <t>241U0351</t>
  </si>
  <si>
    <t>PEREZ HERNANDEZ CARLOS ALDHEBARAM</t>
  </si>
  <si>
    <t>241U0352</t>
  </si>
  <si>
    <t>QUINO CINTA ANGEL EMANUEL</t>
  </si>
  <si>
    <t>241U0353</t>
  </si>
  <si>
    <t>RAMIREZ QUINO ISAAC DANIEL</t>
  </si>
  <si>
    <t>241U0354</t>
  </si>
  <si>
    <t>RAMOS CARACAS GERARDO</t>
  </si>
  <si>
    <t>241U0355</t>
  </si>
  <si>
    <t>REYES CARVAJAL BRIAN</t>
  </si>
  <si>
    <t>241U0356</t>
  </si>
  <si>
    <t>REYES MACARIO NICOLAS</t>
  </si>
  <si>
    <t>241U0357</t>
  </si>
  <si>
    <t>ROSADO TEMICH CHRISTIAN</t>
  </si>
  <si>
    <t>241U0562</t>
  </si>
  <si>
    <t>TORRES HERNANDEZ ERICK DE JESUS</t>
  </si>
  <si>
    <t>241U0581</t>
  </si>
  <si>
    <t>TOTO PUCHETA ISIS DEL CARMEN</t>
  </si>
  <si>
    <t>241U0358</t>
  </si>
  <si>
    <t>XOLO MIXTEGA ALAN</t>
  </si>
  <si>
    <t>241U0359</t>
  </si>
  <si>
    <t>ZAZUETA ZEPEDA DAEL ALEJANDRO</t>
  </si>
  <si>
    <t>231U0329</t>
  </si>
  <si>
    <t>ACUA CAPORAL KIMBERLY ESMERALDA</t>
  </si>
  <si>
    <t>231U0633</t>
  </si>
  <si>
    <t>AGUILAR DOLORES EMILIO DE JESUS</t>
  </si>
  <si>
    <t>221U0497</t>
  </si>
  <si>
    <t>CHAGALA PUCHETA ANGEL DAVID</t>
  </si>
  <si>
    <t>231U0625</t>
  </si>
  <si>
    <t>CHIMA FISCAL JOSE ANTONIO</t>
  </si>
  <si>
    <t>231U0333</t>
  </si>
  <si>
    <t>CONCHI ALVARADO GISSELL</t>
  </si>
  <si>
    <t>231U0334</t>
  </si>
  <si>
    <t>CORTEZ SEBA MARIA ISABEL</t>
  </si>
  <si>
    <t>231U0670</t>
  </si>
  <si>
    <t>CRUZ COYOLT ANDRES</t>
  </si>
  <si>
    <t>231U0336</t>
  </si>
  <si>
    <t>DOMINGUEZ REYES ALEXA GEORGETTE</t>
  </si>
  <si>
    <t>231U0337</t>
  </si>
  <si>
    <t>FISCAL CARVAJAL CAROLAINS ALICIA</t>
  </si>
  <si>
    <t>231U0339</t>
  </si>
  <si>
    <t>HERNANDEZ HERNANDEZ ANA SHERLYN</t>
  </si>
  <si>
    <t>231U0340</t>
  </si>
  <si>
    <t>JARQUIN ESCOBAR JOSÉ ANGEL</t>
  </si>
  <si>
    <t>231U0342</t>
  </si>
  <si>
    <t>LECHUGA LUNA JAIRO JAIR</t>
  </si>
  <si>
    <t>231U0343</t>
  </si>
  <si>
    <t>LINAREZ UTRERA LEONARDO</t>
  </si>
  <si>
    <t>231U0345</t>
  </si>
  <si>
    <t>MOGUEL SAAVEDRA EMILIANO</t>
  </si>
  <si>
    <t>231U0346</t>
  </si>
  <si>
    <t>MORALES COBOS CUITLAHUAC MIGUEL</t>
  </si>
  <si>
    <t>231U0332</t>
  </si>
  <si>
    <t>ORTIZ MONCLUTT ADÁN</t>
  </si>
  <si>
    <t>231U0347</t>
  </si>
  <si>
    <t>PASCUAL MARTINEZ BRENDA JAZMIN</t>
  </si>
  <si>
    <t>231U0688</t>
  </si>
  <si>
    <t>POLITO CARVAJAL MIRIAN PAOLA</t>
  </si>
  <si>
    <t>231U0676</t>
  </si>
  <si>
    <t>PUCHETA ANOTA NADIA ISABEL</t>
  </si>
  <si>
    <t>231U0349</t>
  </si>
  <si>
    <t>PUCHETA SANTIAGO KARLA DANAE</t>
  </si>
  <si>
    <t>231U0351</t>
  </si>
  <si>
    <t>RAMIREZ RAMIREZ KIMBERLY</t>
  </si>
  <si>
    <t>231U0352</t>
  </si>
  <si>
    <t>REYES FIGUEROA DONOVAN JAFED</t>
  </si>
  <si>
    <t>231U0353</t>
  </si>
  <si>
    <t>RODRIGUEZ SALAZAR MARIA LUISA</t>
  </si>
  <si>
    <t>231U0354</t>
  </si>
  <si>
    <t>ROMAN AGUILERA STEVEN</t>
  </si>
  <si>
    <t>231U0355</t>
  </si>
  <si>
    <t>TAPIA DIAZ KENIA YAZMIN</t>
  </si>
  <si>
    <t>231U0592</t>
  </si>
  <si>
    <t>TEMICH BAXIN LUIS ANGEL</t>
  </si>
  <si>
    <t>231U0357</t>
  </si>
  <si>
    <t>TORO ROQUE KAREN</t>
  </si>
  <si>
    <t>231U0659</t>
  </si>
  <si>
    <t>VENTURA LUNA JOHANAN ESAU</t>
  </si>
  <si>
    <t>Programación para ciencia de datos</t>
  </si>
  <si>
    <t>810-A</t>
  </si>
  <si>
    <t>Febrero – Junio 2025</t>
  </si>
  <si>
    <t>410-A</t>
  </si>
  <si>
    <t>Administración y organización de datos</t>
  </si>
  <si>
    <t>Programación orientada a objetos</t>
  </si>
  <si>
    <t>210-A</t>
  </si>
  <si>
    <t xml:space="preserve"> AMBROS IXTEPAN FLORICELA</t>
  </si>
  <si>
    <t>241U0267</t>
  </si>
  <si>
    <t>241U0268</t>
  </si>
  <si>
    <t>AMBROS XOLO INGRID</t>
  </si>
  <si>
    <t>241U0269</t>
  </si>
  <si>
    <t>ANOTA SEBA FELIPE JESUS ABRAHAM</t>
  </si>
  <si>
    <t>241U0271</t>
  </si>
  <si>
    <t>BARRIOS CHAPOL JOSE ANTONIO</t>
  </si>
  <si>
    <t>241U0276</t>
  </si>
  <si>
    <t>CANSINO BELLI JONATHAN</t>
  </si>
  <si>
    <t>241U0278</t>
  </si>
  <si>
    <t xml:space="preserve"> CHIGUIL MACHUCHO RAMIRO ALESSANDRO</t>
  </si>
  <si>
    <t>241U0279</t>
  </si>
  <si>
    <t>COMI VELASCO LESLIE JANINE</t>
  </si>
  <si>
    <t>241U0282</t>
  </si>
  <si>
    <t>CRUZ TEPACH JORGE ABRAHAM</t>
  </si>
  <si>
    <t>241U0290</t>
  </si>
  <si>
    <t>GUTIERREZ MELO LUIS</t>
  </si>
  <si>
    <t>241U0293</t>
  </si>
  <si>
    <t>HERNANDEZ TOTO LUIS ANGEL</t>
  </si>
  <si>
    <t>241U0298</t>
  </si>
  <si>
    <t>LOPEZ CANSINO JOLETH ESMERALDA</t>
  </si>
  <si>
    <t>241U0300</t>
  </si>
  <si>
    <t>MARTHEN GAMEZ ALICIA KARELIA</t>
  </si>
  <si>
    <t>241U0305</t>
  </si>
  <si>
    <t>MIROS LUCHO YAMILET</t>
  </si>
  <si>
    <t>241U0307</t>
  </si>
  <si>
    <t xml:space="preserve"> MORALES CAMPOS PEDRO GERARDO</t>
  </si>
  <si>
    <t>241U0309</t>
  </si>
  <si>
    <t>PAXTIAN CAPI MILAGROS JAMILETH</t>
  </si>
  <si>
    <t>241U0313</t>
  </si>
  <si>
    <t>PUCHETA ROSAS YUSLEYSI</t>
  </si>
  <si>
    <t>241U0319</t>
  </si>
  <si>
    <t>SEBA MORAN KEVIN MARCELO</t>
  </si>
  <si>
    <t>Software de aplicación ejecutivo</t>
  </si>
  <si>
    <t>207-B</t>
  </si>
  <si>
    <t>ZUÑIGA CHAVEZ ANGEL JOSUE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</si>
</sst>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rgb="FF000000"/>
      <name val="Calibri"/>
      <family val="2"/>
      <charset val="1"/>
    </font>
    <font>
      <sz val="11"/>
      <color rgb="FF9C0006"/>
      <name val="Calibri"/>
      <family val="2"/>
      <charset val="1"/>
    </font>
    <font>
      <b/>
      <sz val="12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0"/>
      <color rgb="FF000000"/>
      <name val="Calibri"/>
      <family val="2"/>
      <charset val="1"/>
    </font>
    <font>
      <sz val="10"/>
      <color rgb="FF000000"/>
      <name val="Arial"/>
      <family val="2"/>
      <charset val="1"/>
    </font>
    <font>
      <sz val="11"/>
      <color rgb="FFC9211E"/>
      <name val="Calibri"/>
      <family val="2"/>
      <charset val="1"/>
    </font>
    <font>
      <sz val="11"/>
      <color rgb="FFFFFFFF"/>
      <name val="Calibri"/>
      <family val="2"/>
      <charset val="1"/>
    </font>
    <font>
      <b/>
      <sz val="10"/>
      <color rgb="FF000000"/>
      <name val="Calibri"/>
      <family val="2"/>
      <charset val="1"/>
    </font>
    <font>
      <sz val="11"/>
      <name val="Calibri"/>
      <family val="2"/>
      <charset val="1"/>
    </font>
    <font>
      <sz val="11"/>
      <color rgb="FF000000"/>
      <name val="Calibri"/>
      <family val="2"/>
      <charset val="1"/>
    </font>
    <font>
      <sz val="11"/>
      <color theme="1"/>
      <name val="Arial Unicode MS"/>
    </font>
    <font>
      <b/>
      <i/>
      <sz val="16"/>
      <color theme="1"/>
      <name val="Arial Unicode MS"/>
    </font>
    <font>
      <b/>
      <i/>
      <u/>
      <sz val="11"/>
      <color theme="1"/>
      <name val="Arial Unicode MS"/>
    </font>
    <font>
      <sz val="11"/>
      <color theme="0"/>
      <name val="Calibri"/>
      <family val="2"/>
      <charset val="1"/>
    </font>
    <font>
      <sz val="11"/>
      <color rgb="FFFF0000"/>
      <name val="Calibri"/>
      <family val="2"/>
      <charset val="1"/>
    </font>
    <font>
      <sz val="11"/>
      <color rgb="FF000000"/>
      <name val="Arial Unicode MS"/>
    </font>
    <font>
      <sz val="11"/>
      <color rgb="FF9C0006"/>
      <name val="Arial Unicode MS"/>
    </font>
    <font>
      <sz val="11"/>
      <color rgb="FF8ED973"/>
      <name val="Arial Unicode MS"/>
    </font>
    <font>
      <sz val="11"/>
      <color rgb="FF006100"/>
      <name val="Arial Unicode MS"/>
    </font>
    <font>
      <b/>
      <i/>
      <sz val="16"/>
      <color rgb="FF000000"/>
      <name val="Arial Unicode MS"/>
    </font>
    <font>
      <b/>
      <i/>
      <u/>
      <sz val="11"/>
      <color rgb="FF000000"/>
      <name val="Arial Unicode MS"/>
    </font>
  </fonts>
  <fills count="8">
    <fill>
      <patternFill patternType="none"/>
    </fill>
    <fill>
      <patternFill patternType="gray125"/>
    </fill>
    <fill>
      <patternFill patternType="solid">
        <fgColor rgb="FFFFC7CE"/>
        <bgColor rgb="FFFBE5D6"/>
      </patternFill>
    </fill>
    <fill>
      <patternFill patternType="solid">
        <fgColor rgb="FFFFFF00"/>
        <bgColor rgb="FFFFFF00"/>
      </patternFill>
    </fill>
    <fill>
      <patternFill patternType="solid">
        <fgColor rgb="FFFBE5D6"/>
        <bgColor rgb="FFFFC7CE"/>
      </patternFill>
    </fill>
    <fill>
      <patternFill patternType="solid">
        <fgColor rgb="FF4EA72E"/>
        <bgColor rgb="FF4EA72E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</fills>
  <borders count="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8">
    <xf numFmtId="0" fontId="0" fillId="0" borderId="0"/>
    <xf numFmtId="9" fontId="10" fillId="0" borderId="0" applyBorder="0" applyProtection="0"/>
    <xf numFmtId="0" fontId="1" fillId="2" borderId="0" applyBorder="0" applyProtection="0"/>
    <xf numFmtId="0" fontId="11" fillId="0" borderId="0"/>
    <xf numFmtId="0" fontId="12" fillId="0" borderId="0">
      <alignment horizontal="center"/>
    </xf>
    <xf numFmtId="0" fontId="12" fillId="0" borderId="0">
      <alignment horizontal="center" textRotation="90"/>
    </xf>
    <xf numFmtId="0" fontId="13" fillId="0" borderId="0"/>
    <xf numFmtId="0" fontId="13" fillId="0" borderId="0"/>
    <xf numFmtId="0" fontId="16" fillId="0" borderId="0"/>
    <xf numFmtId="0" fontId="16" fillId="5" borderId="0" applyNumberFormat="0" applyFon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7" borderId="0" applyNumberFormat="0" applyBorder="0" applyAlignment="0" applyProtection="0"/>
    <xf numFmtId="0" fontId="20" fillId="0" borderId="0" applyNumberFormat="0" applyBorder="0" applyProtection="0">
      <alignment horizontal="center"/>
    </xf>
    <xf numFmtId="0" fontId="20" fillId="0" borderId="0" applyNumberFormat="0" applyBorder="0" applyProtection="0">
      <alignment horizontal="center" textRotation="90"/>
    </xf>
    <xf numFmtId="0" fontId="21" fillId="0" borderId="0" applyNumberFormat="0" applyBorder="0" applyProtection="0"/>
    <xf numFmtId="0" fontId="21" fillId="0" borderId="0" applyNumberFormat="0" applyBorder="0" applyProtection="0"/>
  </cellStyleXfs>
  <cellXfs count="51">
    <xf numFmtId="0" fontId="0" fillId="0" borderId="0" xfId="0"/>
    <xf numFmtId="0" fontId="0" fillId="4" borderId="2" xfId="0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/>
    <xf numFmtId="0" fontId="4" fillId="0" borderId="0" xfId="0" applyFont="1"/>
    <xf numFmtId="0" fontId="0" fillId="0" borderId="2" xfId="0" applyBorder="1"/>
    <xf numFmtId="0" fontId="3" fillId="0" borderId="2" xfId="0" applyFont="1" applyBorder="1" applyAlignment="1">
      <alignment horizontal="center"/>
    </xf>
    <xf numFmtId="1" fontId="5" fillId="0" borderId="2" xfId="0" applyNumberFormat="1" applyFont="1" applyBorder="1" applyAlignment="1">
      <alignment horizontal="center"/>
    </xf>
    <xf numFmtId="1" fontId="3" fillId="3" borderId="2" xfId="0" applyNumberFormat="1" applyFont="1" applyFill="1" applyBorder="1" applyAlignment="1">
      <alignment horizontal="center"/>
    </xf>
    <xf numFmtId="0" fontId="6" fillId="0" borderId="0" xfId="0" applyFont="1"/>
    <xf numFmtId="0" fontId="7" fillId="0" borderId="0" xfId="0" applyFont="1"/>
    <xf numFmtId="1" fontId="7" fillId="0" borderId="0" xfId="0" applyNumberFormat="1" applyFont="1"/>
    <xf numFmtId="1" fontId="0" fillId="0" borderId="0" xfId="0" applyNumberFormat="1"/>
    <xf numFmtId="0" fontId="4" fillId="0" borderId="2" xfId="0" applyFont="1" applyBorder="1"/>
    <xf numFmtId="0" fontId="3" fillId="4" borderId="3" xfId="0" applyFont="1" applyFill="1" applyBorder="1" applyAlignment="1">
      <alignment horizontal="center"/>
    </xf>
    <xf numFmtId="9" fontId="3" fillId="4" borderId="2" xfId="1" applyFont="1" applyFill="1" applyBorder="1" applyAlignment="1" applyProtection="1">
      <alignment horizontal="center"/>
    </xf>
    <xf numFmtId="9" fontId="8" fillId="4" borderId="2" xfId="1" applyFont="1" applyFill="1" applyBorder="1" applyAlignment="1" applyProtection="1">
      <alignment horizontal="center"/>
    </xf>
    <xf numFmtId="1" fontId="0" fillId="0" borderId="2" xfId="0" applyNumberFormat="1" applyBorder="1" applyAlignment="1">
      <alignment horizontal="center"/>
    </xf>
    <xf numFmtId="0" fontId="9" fillId="0" borderId="0" xfId="0" applyFont="1"/>
    <xf numFmtId="0" fontId="0" fillId="0" borderId="5" xfId="0" applyBorder="1" applyAlignment="1">
      <alignment horizontal="center"/>
    </xf>
    <xf numFmtId="1" fontId="9" fillId="0" borderId="0" xfId="0" applyNumberFormat="1" applyFont="1"/>
    <xf numFmtId="0" fontId="14" fillId="0" borderId="0" xfId="0" applyFont="1"/>
    <xf numFmtId="1" fontId="14" fillId="0" borderId="0" xfId="0" applyNumberFormat="1" applyFont="1"/>
    <xf numFmtId="0" fontId="15" fillId="0" borderId="0" xfId="0" applyFont="1"/>
    <xf numFmtId="0" fontId="0" fillId="0" borderId="0" xfId="0" applyAlignment="1">
      <alignment horizontal="center"/>
    </xf>
    <xf numFmtId="0" fontId="3" fillId="4" borderId="2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0" fillId="4" borderId="2" xfId="0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4" fillId="0" borderId="2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4" fillId="0" borderId="8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8" xfId="0" applyBorder="1" applyAlignment="1">
      <alignment horizontal="left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left"/>
    </xf>
    <xf numFmtId="14" fontId="4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left"/>
    </xf>
    <xf numFmtId="0" fontId="4" fillId="0" borderId="1" xfId="0" applyFont="1" applyBorder="1"/>
  </cellXfs>
  <cellStyles count="18">
    <cellStyle name="cf1" xfId="2" xr:uid="{00000000-0005-0000-0000-000006000000}"/>
    <cellStyle name="cf1 2" xfId="9" xr:uid="{B80E46B6-41AC-4D14-BC40-51901DE91A27}"/>
    <cellStyle name="cf2" xfId="10" xr:uid="{261C5011-7A30-41F4-BB27-B61B41265A8C}"/>
    <cellStyle name="cf3" xfId="11" xr:uid="{703891EC-3492-4389-8BCD-2F05318D12A3}"/>
    <cellStyle name="cf4" xfId="12" xr:uid="{7334B012-AF76-427B-AAF4-8AC63B657012}"/>
    <cellStyle name="cf5" xfId="13" xr:uid="{01446502-2136-490F-A353-1BA151C89F94}"/>
    <cellStyle name="Heading" xfId="4" xr:uid="{8F012FC7-66C4-48F9-BE97-B475FCFB9611}"/>
    <cellStyle name="Heading 2" xfId="14" xr:uid="{34EAB3FA-E188-465C-8848-AF1C018EB623}"/>
    <cellStyle name="Heading1" xfId="5" xr:uid="{712DBD96-A9E6-4725-A0F4-84E3A0DBCBA0}"/>
    <cellStyle name="Heading1 2" xfId="15" xr:uid="{93328575-3350-4B5A-B90A-AD61669E45A4}"/>
    <cellStyle name="Normal" xfId="0" builtinId="0"/>
    <cellStyle name="Normal 2" xfId="3" xr:uid="{9C83E05F-BE00-4098-997B-709492C47FB7}"/>
    <cellStyle name="Normal 3" xfId="8" xr:uid="{F3F6DAAD-8132-43C2-9EEA-AA277ADBBE11}"/>
    <cellStyle name="Porcentaje" xfId="1" builtinId="5"/>
    <cellStyle name="Result" xfId="6" xr:uid="{5562968C-EA84-486E-A13F-93A35F809B7B}"/>
    <cellStyle name="Result 2" xfId="16" xr:uid="{75BA1281-7BA3-43D5-A524-B837DB6F6C0E}"/>
    <cellStyle name="Result2" xfId="7" xr:uid="{D48E54FC-59F7-4057-99C6-689909007148}"/>
    <cellStyle name="Result2 2" xfId="17" xr:uid="{17D24FE1-0832-46A7-BF1D-9070CAFC79A3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9C0006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BE5D6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7CE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C9211E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AA62"/>
  <sheetViews>
    <sheetView tabSelected="1" topLeftCell="C13" zoomScaleNormal="100" workbookViewId="0">
      <selection activeCell="Z31" sqref="Z31"/>
    </sheetView>
  </sheetViews>
  <sheetFormatPr baseColWidth="10" defaultColWidth="10.42578125" defaultRowHeight="15"/>
  <cols>
    <col min="1" max="1" width="1.28515625" customWidth="1"/>
    <col min="2" max="2" width="5" customWidth="1"/>
    <col min="3" max="3" width="10.85546875" customWidth="1"/>
    <col min="4" max="9" width="7.7109375" customWidth="1"/>
    <col min="10" max="10" width="7.140625" customWidth="1"/>
    <col min="11" max="12" width="5.7109375" customWidth="1"/>
    <col min="13" max="13" width="6.42578125" customWidth="1"/>
    <col min="14" max="16" width="5.7109375" customWidth="1"/>
    <col min="17" max="17" width="8.7109375" customWidth="1"/>
    <col min="18" max="19" width="5.7109375" customWidth="1"/>
    <col min="20" max="22" width="9.140625" customWidth="1"/>
  </cols>
  <sheetData>
    <row r="2" spans="2:27" ht="15.75">
      <c r="B2" s="44" t="s">
        <v>0</v>
      </c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7"/>
      <c r="R2" s="7"/>
    </row>
    <row r="3" spans="2:27">
      <c r="C3" s="45" t="s">
        <v>1</v>
      </c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5"/>
      <c r="R3" s="5"/>
    </row>
    <row r="4" spans="2:27" ht="24.75" customHeight="1">
      <c r="C4" t="s">
        <v>2</v>
      </c>
      <c r="D4" s="46" t="s">
        <v>169</v>
      </c>
      <c r="E4" s="46"/>
      <c r="F4" s="46"/>
      <c r="G4" s="46"/>
      <c r="I4" t="s">
        <v>3</v>
      </c>
      <c r="J4" s="47" t="s">
        <v>170</v>
      </c>
      <c r="K4" s="47"/>
      <c r="M4" t="s">
        <v>4</v>
      </c>
      <c r="N4" s="48">
        <f ca="1">TODAY()</f>
        <v>45748</v>
      </c>
      <c r="O4" s="48"/>
    </row>
    <row r="5" spans="2:27" ht="6.75" customHeight="1">
      <c r="D5" s="8"/>
      <c r="E5" s="8"/>
      <c r="F5" s="8"/>
      <c r="G5" s="8"/>
    </row>
    <row r="6" spans="2:27">
      <c r="C6" t="s">
        <v>5</v>
      </c>
      <c r="D6" s="47" t="s">
        <v>166</v>
      </c>
      <c r="E6" s="47"/>
      <c r="F6" s="47"/>
      <c r="G6" s="47"/>
      <c r="I6" s="28" t="s">
        <v>6</v>
      </c>
      <c r="J6" s="28"/>
      <c r="K6" s="49" t="s">
        <v>7</v>
      </c>
      <c r="L6" s="49"/>
      <c r="M6" s="49"/>
      <c r="N6" s="49"/>
      <c r="O6" s="49"/>
      <c r="P6" s="49"/>
    </row>
    <row r="7" spans="2:27" ht="11.25" customHeight="1"/>
    <row r="8" spans="2:27">
      <c r="B8" s="9" t="s">
        <v>8</v>
      </c>
      <c r="C8" s="9" t="s">
        <v>9</v>
      </c>
      <c r="D8" s="40" t="s">
        <v>10</v>
      </c>
      <c r="E8" s="40"/>
      <c r="F8" s="40"/>
      <c r="G8" s="40"/>
      <c r="H8" s="40"/>
      <c r="I8" s="40"/>
      <c r="J8" s="3" t="s">
        <v>11</v>
      </c>
      <c r="K8" s="3" t="s">
        <v>12</v>
      </c>
      <c r="L8" s="3" t="s">
        <v>13</v>
      </c>
      <c r="M8" s="3" t="s">
        <v>14</v>
      </c>
      <c r="N8" s="3" t="s">
        <v>15</v>
      </c>
      <c r="O8" s="3" t="s">
        <v>16</v>
      </c>
      <c r="P8" s="3" t="s">
        <v>17</v>
      </c>
      <c r="Q8" s="10" t="s">
        <v>18</v>
      </c>
    </row>
    <row r="9" spans="2:27">
      <c r="B9" s="4">
        <v>1</v>
      </c>
      <c r="C9" s="3" t="s">
        <v>44</v>
      </c>
      <c r="D9" s="40" t="s">
        <v>45</v>
      </c>
      <c r="E9" s="40"/>
      <c r="F9" s="40"/>
      <c r="G9" s="40"/>
      <c r="H9" s="40"/>
      <c r="I9" s="40"/>
      <c r="J9" s="3">
        <v>85</v>
      </c>
      <c r="K9" s="3">
        <v>78</v>
      </c>
      <c r="L9" s="3"/>
      <c r="M9" s="3"/>
      <c r="N9" s="3"/>
      <c r="O9" s="3"/>
      <c r="P9" s="3"/>
      <c r="Q9" s="12">
        <f>SUM(J9:P9)/6</f>
        <v>27.166666666666668</v>
      </c>
      <c r="S9" s="22"/>
      <c r="T9" s="14">
        <f>AVERAGE(J9:J43)</f>
        <v>77.78125</v>
      </c>
      <c r="U9" s="14"/>
      <c r="V9" s="14"/>
    </row>
    <row r="10" spans="2:27">
      <c r="B10" s="4">
        <f t="shared" ref="B10:B53" si="0">B9+1</f>
        <v>2</v>
      </c>
      <c r="C10" s="3" t="s">
        <v>46</v>
      </c>
      <c r="D10" s="40" t="s">
        <v>47</v>
      </c>
      <c r="E10" s="40"/>
      <c r="F10" s="40"/>
      <c r="G10" s="40"/>
      <c r="H10" s="40"/>
      <c r="I10" s="40"/>
      <c r="J10" s="3">
        <v>70</v>
      </c>
      <c r="K10" s="3">
        <v>85</v>
      </c>
      <c r="L10" s="3"/>
      <c r="M10" s="3"/>
      <c r="N10" s="3"/>
      <c r="O10" s="3"/>
      <c r="P10" s="3"/>
      <c r="Q10" s="12">
        <f t="shared" ref="Q10:Q44" si="1">SUM(J10:P10)/6</f>
        <v>25.833333333333332</v>
      </c>
      <c r="S10" s="22"/>
      <c r="T10" s="14"/>
      <c r="U10" s="14"/>
      <c r="V10" s="14"/>
    </row>
    <row r="11" spans="2:27">
      <c r="B11" s="4">
        <f t="shared" si="0"/>
        <v>3</v>
      </c>
      <c r="C11" s="3" t="s">
        <v>48</v>
      </c>
      <c r="D11" s="40" t="s">
        <v>49</v>
      </c>
      <c r="E11" s="40"/>
      <c r="F11" s="40"/>
      <c r="G11" s="40"/>
      <c r="H11" s="40"/>
      <c r="I11" s="40"/>
      <c r="J11" s="3">
        <v>73</v>
      </c>
      <c r="K11" s="3">
        <v>78</v>
      </c>
      <c r="L11" s="3"/>
      <c r="M11" s="3"/>
      <c r="N11" s="3"/>
      <c r="O11" s="3"/>
      <c r="P11" s="3"/>
      <c r="Q11" s="12">
        <f t="shared" si="1"/>
        <v>25.166666666666668</v>
      </c>
      <c r="S11" s="22"/>
      <c r="T11" s="14">
        <f>COUNTIF(J9:J43,"&gt;=70")</f>
        <v>32</v>
      </c>
      <c r="U11" s="14"/>
      <c r="V11" s="14">
        <f>T11*100/34</f>
        <v>94.117647058823536</v>
      </c>
      <c r="W11" s="14"/>
      <c r="X11" s="14"/>
      <c r="Y11" s="14"/>
      <c r="Z11" s="14"/>
      <c r="AA11" s="14"/>
    </row>
    <row r="12" spans="2:27">
      <c r="B12" s="4">
        <f t="shared" si="0"/>
        <v>4</v>
      </c>
      <c r="C12" s="3" t="s">
        <v>50</v>
      </c>
      <c r="D12" s="40" t="s">
        <v>51</v>
      </c>
      <c r="E12" s="40"/>
      <c r="F12" s="40"/>
      <c r="G12" s="40"/>
      <c r="H12" s="40"/>
      <c r="I12" s="40"/>
      <c r="J12" s="3">
        <v>75</v>
      </c>
      <c r="K12" s="3">
        <v>83</v>
      </c>
      <c r="L12" s="3"/>
      <c r="M12" s="3"/>
      <c r="N12" s="3"/>
      <c r="O12" s="3"/>
      <c r="P12" s="3"/>
      <c r="Q12" s="12">
        <f t="shared" si="1"/>
        <v>26.333333333333332</v>
      </c>
      <c r="S12" s="22"/>
      <c r="T12" s="27"/>
      <c r="U12" s="27"/>
      <c r="V12" s="22"/>
      <c r="W12" s="22"/>
      <c r="X12" s="22"/>
      <c r="Y12" s="22"/>
      <c r="Z12" s="22"/>
      <c r="AA12" s="14"/>
    </row>
    <row r="13" spans="2:27">
      <c r="B13" s="4">
        <f t="shared" si="0"/>
        <v>5</v>
      </c>
      <c r="C13" s="3" t="s">
        <v>52</v>
      </c>
      <c r="D13" s="41" t="s">
        <v>53</v>
      </c>
      <c r="E13" s="42"/>
      <c r="F13" s="42"/>
      <c r="G13" s="42"/>
      <c r="H13" s="42"/>
      <c r="I13" s="43"/>
      <c r="J13" s="3">
        <v>70</v>
      </c>
      <c r="K13" s="3">
        <v>82</v>
      </c>
      <c r="L13" s="3"/>
      <c r="M13" s="3"/>
      <c r="N13" s="3"/>
      <c r="O13" s="3"/>
      <c r="P13" s="3"/>
      <c r="Q13" s="12">
        <f t="shared" si="1"/>
        <v>25.333333333333332</v>
      </c>
      <c r="S13" s="22"/>
      <c r="T13" s="26">
        <f>AVERAGE(J9:J40)</f>
        <v>77.78125</v>
      </c>
      <c r="U13" s="25"/>
      <c r="V13" s="22"/>
      <c r="W13" s="24"/>
      <c r="X13" s="24"/>
      <c r="Y13" s="24"/>
      <c r="Z13" s="22"/>
      <c r="AA13" s="14"/>
    </row>
    <row r="14" spans="2:27">
      <c r="B14" s="4">
        <f t="shared" si="0"/>
        <v>6</v>
      </c>
      <c r="C14" s="3" t="s">
        <v>54</v>
      </c>
      <c r="D14" s="41" t="s">
        <v>55</v>
      </c>
      <c r="E14" s="42"/>
      <c r="F14" s="42"/>
      <c r="G14" s="42"/>
      <c r="H14" s="42"/>
      <c r="I14" s="43"/>
      <c r="J14" s="3">
        <v>70</v>
      </c>
      <c r="K14" s="3">
        <v>83</v>
      </c>
      <c r="L14" s="3"/>
      <c r="M14" s="3"/>
      <c r="N14" s="3"/>
      <c r="O14" s="3"/>
      <c r="P14" s="3"/>
      <c r="Q14" s="12">
        <f t="shared" si="1"/>
        <v>25.5</v>
      </c>
      <c r="S14" s="22"/>
      <c r="T14" s="25"/>
      <c r="U14" s="26">
        <f>T15*100/32</f>
        <v>46.875</v>
      </c>
      <c r="V14" s="22"/>
      <c r="W14" s="22"/>
      <c r="X14" s="22"/>
      <c r="Y14" s="22"/>
      <c r="Z14" s="22"/>
      <c r="AA14" s="14"/>
    </row>
    <row r="15" spans="2:27">
      <c r="B15" s="4">
        <f t="shared" si="0"/>
        <v>7</v>
      </c>
      <c r="C15" s="3" t="s">
        <v>56</v>
      </c>
      <c r="D15" s="41" t="s">
        <v>57</v>
      </c>
      <c r="E15" s="42"/>
      <c r="F15" s="42"/>
      <c r="G15" s="42"/>
      <c r="H15" s="42"/>
      <c r="I15" s="43"/>
      <c r="J15" s="3">
        <v>80</v>
      </c>
      <c r="K15" s="3">
        <v>83</v>
      </c>
      <c r="L15" s="3"/>
      <c r="M15" s="3"/>
      <c r="N15" s="3"/>
      <c r="O15" s="3"/>
      <c r="P15" s="3"/>
      <c r="Q15" s="12">
        <f t="shared" si="1"/>
        <v>27.166666666666668</v>
      </c>
      <c r="S15" s="22"/>
      <c r="T15" s="25">
        <f>COUNTIF(J9:J40,"&gt;=78")</f>
        <v>15</v>
      </c>
      <c r="U15" s="25"/>
      <c r="V15" s="22"/>
      <c r="W15" s="22"/>
      <c r="X15" s="22"/>
      <c r="Y15" s="22"/>
      <c r="Z15" s="22"/>
      <c r="AA15" s="14"/>
    </row>
    <row r="16" spans="2:27">
      <c r="B16" s="4">
        <f t="shared" si="0"/>
        <v>8</v>
      </c>
      <c r="C16" s="3" t="s">
        <v>58</v>
      </c>
      <c r="D16" s="40" t="s">
        <v>59</v>
      </c>
      <c r="E16" s="40"/>
      <c r="F16" s="40"/>
      <c r="G16" s="40"/>
      <c r="H16" s="40"/>
      <c r="I16" s="40"/>
      <c r="J16" s="3">
        <v>84</v>
      </c>
      <c r="K16" s="3">
        <v>88</v>
      </c>
      <c r="L16" s="3"/>
      <c r="M16" s="3"/>
      <c r="N16" s="3"/>
      <c r="O16" s="3"/>
      <c r="P16" s="3"/>
      <c r="Q16" s="12">
        <f t="shared" si="1"/>
        <v>28.666666666666668</v>
      </c>
      <c r="S16" s="22"/>
      <c r="T16" s="25"/>
      <c r="U16" s="25"/>
      <c r="V16" s="22"/>
      <c r="W16" s="22"/>
      <c r="X16" s="22"/>
      <c r="Y16" s="22"/>
      <c r="Z16" s="22"/>
      <c r="AA16" s="14"/>
    </row>
    <row r="17" spans="2:26">
      <c r="B17" s="4">
        <f t="shared" si="0"/>
        <v>9</v>
      </c>
      <c r="C17" s="3" t="s">
        <v>60</v>
      </c>
      <c r="D17" s="40" t="s">
        <v>61</v>
      </c>
      <c r="E17" s="40"/>
      <c r="F17" s="40"/>
      <c r="G17" s="40"/>
      <c r="H17" s="40"/>
      <c r="I17" s="40"/>
      <c r="J17" s="3">
        <v>71</v>
      </c>
      <c r="K17" s="3">
        <v>83</v>
      </c>
      <c r="L17" s="3"/>
      <c r="M17" s="3"/>
      <c r="N17" s="3"/>
      <c r="O17" s="3"/>
      <c r="P17" s="3"/>
      <c r="Q17" s="12">
        <f t="shared" si="1"/>
        <v>25.666666666666668</v>
      </c>
      <c r="S17" s="22"/>
      <c r="T17" s="25"/>
      <c r="U17" s="25"/>
      <c r="V17" s="25"/>
      <c r="W17" s="22"/>
      <c r="X17" s="22"/>
      <c r="Y17" s="22"/>
      <c r="Z17" s="22"/>
    </row>
    <row r="18" spans="2:26">
      <c r="B18" s="4">
        <f t="shared" si="0"/>
        <v>10</v>
      </c>
      <c r="C18" s="3" t="s">
        <v>62</v>
      </c>
      <c r="D18" s="40" t="s">
        <v>63</v>
      </c>
      <c r="E18" s="40"/>
      <c r="F18" s="40"/>
      <c r="G18" s="40"/>
      <c r="H18" s="40"/>
      <c r="I18" s="40"/>
      <c r="J18" s="3">
        <v>70</v>
      </c>
      <c r="K18" s="3">
        <v>82</v>
      </c>
      <c r="L18" s="3"/>
      <c r="M18" s="3"/>
      <c r="N18" s="3"/>
      <c r="O18" s="3"/>
      <c r="P18" s="3"/>
      <c r="Q18" s="12">
        <f t="shared" si="1"/>
        <v>25.333333333333332</v>
      </c>
      <c r="S18" s="22"/>
      <c r="T18" s="26">
        <f>AVERAGE((K9:K40))</f>
        <v>82.875</v>
      </c>
      <c r="U18" s="25"/>
      <c r="V18" s="25">
        <f>T21*100/32</f>
        <v>50</v>
      </c>
      <c r="W18" s="22"/>
      <c r="X18" s="22"/>
      <c r="Y18" s="22"/>
      <c r="Z18" s="22"/>
    </row>
    <row r="19" spans="2:26">
      <c r="B19" s="4">
        <f t="shared" si="0"/>
        <v>11</v>
      </c>
      <c r="C19" s="3" t="s">
        <v>64</v>
      </c>
      <c r="D19" s="40" t="s">
        <v>65</v>
      </c>
      <c r="E19" s="40"/>
      <c r="F19" s="40"/>
      <c r="G19" s="40"/>
      <c r="H19" s="40"/>
      <c r="I19" s="40"/>
      <c r="J19" s="3">
        <v>70</v>
      </c>
      <c r="K19" s="3">
        <v>82</v>
      </c>
      <c r="L19" s="3"/>
      <c r="M19" s="3"/>
      <c r="N19" s="3"/>
      <c r="O19" s="3"/>
      <c r="P19" s="3"/>
      <c r="Q19" s="12">
        <f t="shared" si="1"/>
        <v>25.333333333333332</v>
      </c>
      <c r="S19" s="22"/>
      <c r="T19" s="25"/>
      <c r="U19" s="25"/>
      <c r="V19" s="25"/>
      <c r="W19" s="22"/>
      <c r="X19" s="22"/>
      <c r="Y19" s="22"/>
      <c r="Z19" s="22"/>
    </row>
    <row r="20" spans="2:26">
      <c r="B20" s="4">
        <f t="shared" si="0"/>
        <v>12</v>
      </c>
      <c r="C20" s="3" t="s">
        <v>66</v>
      </c>
      <c r="D20" s="40" t="s">
        <v>67</v>
      </c>
      <c r="E20" s="40"/>
      <c r="F20" s="40"/>
      <c r="G20" s="40"/>
      <c r="H20" s="40"/>
      <c r="I20" s="40"/>
      <c r="J20" s="3">
        <v>70</v>
      </c>
      <c r="K20" s="3">
        <v>80</v>
      </c>
      <c r="L20" s="3"/>
      <c r="M20" s="3"/>
      <c r="N20" s="3"/>
      <c r="O20" s="3"/>
      <c r="P20" s="3"/>
      <c r="Q20" s="12">
        <f t="shared" si="1"/>
        <v>25</v>
      </c>
      <c r="S20" s="22"/>
      <c r="T20" s="25"/>
      <c r="U20" s="25"/>
      <c r="V20" s="25"/>
      <c r="W20" s="22"/>
      <c r="X20" s="22"/>
      <c r="Y20" s="22"/>
      <c r="Z20" s="22"/>
    </row>
    <row r="21" spans="2:26">
      <c r="B21" s="4">
        <f t="shared" si="0"/>
        <v>13</v>
      </c>
      <c r="C21" s="3" t="s">
        <v>68</v>
      </c>
      <c r="D21" s="40" t="s">
        <v>69</v>
      </c>
      <c r="E21" s="40"/>
      <c r="F21" s="40"/>
      <c r="G21" s="40"/>
      <c r="H21" s="40"/>
      <c r="I21" s="40"/>
      <c r="J21" s="3">
        <v>99</v>
      </c>
      <c r="K21" s="3">
        <v>88</v>
      </c>
      <c r="L21" s="3"/>
      <c r="M21" s="3"/>
      <c r="N21" s="3"/>
      <c r="O21" s="3"/>
      <c r="P21" s="3"/>
      <c r="Q21" s="12">
        <f t="shared" si="1"/>
        <v>31.166666666666668</v>
      </c>
      <c r="S21" s="22"/>
      <c r="T21" s="26">
        <f>COUNTIF(K9:K40,"&gt;=83")</f>
        <v>16</v>
      </c>
      <c r="U21" s="25"/>
      <c r="V21" s="25"/>
      <c r="W21" s="22"/>
      <c r="X21" s="22"/>
      <c r="Y21" s="22"/>
      <c r="Z21" s="22"/>
    </row>
    <row r="22" spans="2:26">
      <c r="B22" s="4">
        <f t="shared" si="0"/>
        <v>14</v>
      </c>
      <c r="C22" s="3" t="s">
        <v>70</v>
      </c>
      <c r="D22" s="40" t="s">
        <v>71</v>
      </c>
      <c r="E22" s="40"/>
      <c r="F22" s="40"/>
      <c r="G22" s="40"/>
      <c r="H22" s="40"/>
      <c r="I22" s="40"/>
      <c r="J22" s="3">
        <v>78</v>
      </c>
      <c r="K22" s="3">
        <v>80</v>
      </c>
      <c r="L22" s="3"/>
      <c r="M22" s="3"/>
      <c r="N22" s="3"/>
      <c r="O22" s="3"/>
      <c r="P22" s="3"/>
      <c r="Q22" s="12">
        <f t="shared" si="1"/>
        <v>26.333333333333332</v>
      </c>
      <c r="S22" s="22"/>
      <c r="T22" s="25"/>
      <c r="U22" s="25"/>
      <c r="V22" s="25"/>
      <c r="W22" s="22"/>
      <c r="X22" s="22"/>
      <c r="Y22" s="22"/>
      <c r="Z22" s="22"/>
    </row>
    <row r="23" spans="2:26">
      <c r="B23" s="4">
        <f t="shared" si="0"/>
        <v>15</v>
      </c>
      <c r="C23" s="3" t="s">
        <v>72</v>
      </c>
      <c r="D23" s="40" t="s">
        <v>73</v>
      </c>
      <c r="E23" s="40"/>
      <c r="F23" s="40"/>
      <c r="G23" s="40"/>
      <c r="H23" s="40"/>
      <c r="I23" s="40"/>
      <c r="J23" s="3">
        <v>70</v>
      </c>
      <c r="K23" s="3">
        <v>88</v>
      </c>
      <c r="L23" s="3"/>
      <c r="M23" s="3"/>
      <c r="N23" s="3"/>
      <c r="O23" s="3"/>
      <c r="P23" s="3"/>
      <c r="Q23" s="12">
        <f t="shared" si="1"/>
        <v>26.333333333333332</v>
      </c>
      <c r="S23" s="22"/>
      <c r="T23" s="22"/>
      <c r="U23" s="22"/>
      <c r="V23" s="22"/>
      <c r="W23" s="22"/>
      <c r="X23" s="22"/>
      <c r="Y23" s="22"/>
      <c r="Z23" s="22"/>
    </row>
    <row r="24" spans="2:26">
      <c r="B24" s="4">
        <f t="shared" si="0"/>
        <v>16</v>
      </c>
      <c r="C24" s="3" t="s">
        <v>74</v>
      </c>
      <c r="D24" s="40" t="s">
        <v>75</v>
      </c>
      <c r="E24" s="40"/>
      <c r="F24" s="40"/>
      <c r="G24" s="40"/>
      <c r="H24" s="40"/>
      <c r="I24" s="40"/>
      <c r="J24" s="3">
        <v>99</v>
      </c>
      <c r="K24" s="3">
        <v>88</v>
      </c>
      <c r="L24" s="3"/>
      <c r="M24" s="3"/>
      <c r="N24" s="3"/>
      <c r="O24" s="3"/>
      <c r="P24" s="3"/>
      <c r="Q24" s="12">
        <f t="shared" si="1"/>
        <v>31.166666666666668</v>
      </c>
      <c r="S24" s="22"/>
      <c r="T24" s="22"/>
      <c r="U24" s="22"/>
      <c r="V24" s="22"/>
      <c r="W24" s="22"/>
      <c r="X24" s="22"/>
      <c r="Y24" s="22"/>
      <c r="Z24" s="22"/>
    </row>
    <row r="25" spans="2:26">
      <c r="B25" s="4">
        <f t="shared" si="0"/>
        <v>17</v>
      </c>
      <c r="C25" s="3" t="s">
        <v>76</v>
      </c>
      <c r="D25" s="40" t="s">
        <v>77</v>
      </c>
      <c r="E25" s="40"/>
      <c r="F25" s="40"/>
      <c r="G25" s="40"/>
      <c r="H25" s="40"/>
      <c r="I25" s="40"/>
      <c r="J25" s="3">
        <v>75</v>
      </c>
      <c r="K25" s="3">
        <v>82</v>
      </c>
      <c r="L25" s="3"/>
      <c r="M25" s="3"/>
      <c r="N25" s="3"/>
      <c r="O25" s="3"/>
      <c r="P25" s="3"/>
      <c r="Q25" s="12">
        <f t="shared" si="1"/>
        <v>26.166666666666668</v>
      </c>
      <c r="S25" s="24"/>
      <c r="T25" s="22"/>
      <c r="U25" s="22"/>
      <c r="V25" s="22"/>
      <c r="W25" s="24"/>
      <c r="X25" s="22"/>
      <c r="Y25" s="22"/>
      <c r="Z25" s="22"/>
    </row>
    <row r="26" spans="2:26">
      <c r="B26" s="4">
        <f t="shared" si="0"/>
        <v>18</v>
      </c>
      <c r="C26" s="3" t="s">
        <v>78</v>
      </c>
      <c r="D26" s="40" t="s">
        <v>79</v>
      </c>
      <c r="E26" s="40"/>
      <c r="F26" s="40"/>
      <c r="G26" s="40"/>
      <c r="H26" s="40"/>
      <c r="I26" s="40"/>
      <c r="J26" s="3">
        <v>73</v>
      </c>
      <c r="K26" s="3">
        <v>77</v>
      </c>
      <c r="L26" s="3"/>
      <c r="M26" s="3"/>
      <c r="N26" s="3"/>
      <c r="O26" s="3"/>
      <c r="P26" s="3"/>
      <c r="Q26" s="12">
        <f t="shared" si="1"/>
        <v>25</v>
      </c>
      <c r="S26" s="22"/>
      <c r="T26" s="22"/>
      <c r="U26" s="22"/>
      <c r="V26" s="22"/>
      <c r="W26" s="22"/>
      <c r="X26" s="22"/>
      <c r="Y26" s="22"/>
      <c r="Z26" s="22"/>
    </row>
    <row r="27" spans="2:26">
      <c r="B27" s="4">
        <f t="shared" si="0"/>
        <v>19</v>
      </c>
      <c r="C27" s="3" t="s">
        <v>80</v>
      </c>
      <c r="D27" s="37" t="s">
        <v>81</v>
      </c>
      <c r="E27" s="38"/>
      <c r="F27" s="38"/>
      <c r="G27" s="38"/>
      <c r="H27" s="38"/>
      <c r="I27" s="39"/>
      <c r="J27" s="3">
        <v>80</v>
      </c>
      <c r="K27" s="3">
        <v>83</v>
      </c>
      <c r="L27" s="3"/>
      <c r="M27" s="3"/>
      <c r="N27" s="3"/>
      <c r="O27" s="3"/>
      <c r="P27" s="3"/>
      <c r="Q27" s="12">
        <f t="shared" si="1"/>
        <v>27.166666666666668</v>
      </c>
      <c r="S27" s="22"/>
      <c r="T27" s="22"/>
      <c r="U27" s="22"/>
      <c r="V27" s="24"/>
      <c r="W27" s="22"/>
      <c r="X27" s="22"/>
      <c r="Y27" s="22"/>
      <c r="Z27" s="22"/>
    </row>
    <row r="28" spans="2:26">
      <c r="B28" s="4">
        <f t="shared" si="0"/>
        <v>20</v>
      </c>
      <c r="C28" s="3" t="s">
        <v>82</v>
      </c>
      <c r="D28" s="37" t="s">
        <v>83</v>
      </c>
      <c r="E28" s="38"/>
      <c r="F28" s="38"/>
      <c r="G28" s="38"/>
      <c r="H28" s="38"/>
      <c r="I28" s="39"/>
      <c r="J28" s="3">
        <v>70</v>
      </c>
      <c r="K28" s="3">
        <v>82</v>
      </c>
      <c r="L28" s="3"/>
      <c r="M28" s="3"/>
      <c r="N28" s="3"/>
      <c r="O28" s="3"/>
      <c r="P28" s="3"/>
      <c r="Q28" s="12">
        <f t="shared" si="1"/>
        <v>25.333333333333332</v>
      </c>
      <c r="S28" s="22"/>
      <c r="T28" s="22"/>
      <c r="U28" s="22"/>
      <c r="V28" s="22"/>
      <c r="W28" s="22"/>
      <c r="X28" s="22"/>
      <c r="Y28" s="22"/>
      <c r="Z28" s="22"/>
    </row>
    <row r="29" spans="2:26">
      <c r="B29" s="4">
        <f t="shared" si="0"/>
        <v>21</v>
      </c>
      <c r="C29" s="3" t="s">
        <v>84</v>
      </c>
      <c r="D29" s="37" t="s">
        <v>85</v>
      </c>
      <c r="E29" s="38"/>
      <c r="F29" s="38"/>
      <c r="G29" s="38"/>
      <c r="H29" s="38"/>
      <c r="I29" s="39"/>
      <c r="J29" s="3">
        <v>80</v>
      </c>
      <c r="K29" s="3">
        <v>85</v>
      </c>
      <c r="L29" s="3"/>
      <c r="M29" s="3"/>
      <c r="N29" s="3"/>
      <c r="O29" s="3"/>
      <c r="P29" s="3"/>
      <c r="Q29" s="12">
        <f t="shared" si="1"/>
        <v>27.5</v>
      </c>
      <c r="V29" s="16"/>
    </row>
    <row r="30" spans="2:26">
      <c r="B30" s="4">
        <f t="shared" si="0"/>
        <v>22</v>
      </c>
      <c r="C30" s="3" t="s">
        <v>86</v>
      </c>
      <c r="D30" s="37" t="s">
        <v>87</v>
      </c>
      <c r="E30" s="38"/>
      <c r="F30" s="38"/>
      <c r="G30" s="38"/>
      <c r="H30" s="38"/>
      <c r="I30" s="39"/>
      <c r="J30" s="3">
        <v>70</v>
      </c>
      <c r="K30" s="3">
        <v>83</v>
      </c>
      <c r="L30" s="3"/>
      <c r="M30" s="3"/>
      <c r="N30" s="3"/>
      <c r="O30" s="3"/>
      <c r="P30" s="3"/>
      <c r="Q30" s="12">
        <f t="shared" si="1"/>
        <v>25.5</v>
      </c>
    </row>
    <row r="31" spans="2:26">
      <c r="B31" s="4">
        <f t="shared" si="0"/>
        <v>23</v>
      </c>
      <c r="C31" s="4" t="s">
        <v>88</v>
      </c>
      <c r="D31" s="37" t="s">
        <v>89</v>
      </c>
      <c r="E31" s="38"/>
      <c r="F31" s="38"/>
      <c r="G31" s="38"/>
      <c r="H31" s="38"/>
      <c r="I31" s="39"/>
      <c r="J31" s="3">
        <v>79</v>
      </c>
      <c r="K31" s="3">
        <v>88</v>
      </c>
      <c r="L31" s="3"/>
      <c r="M31" s="3"/>
      <c r="N31" s="3"/>
      <c r="O31" s="3"/>
      <c r="P31" s="3"/>
      <c r="Q31" s="12">
        <f t="shared" si="1"/>
        <v>27.833333333333332</v>
      </c>
    </row>
    <row r="32" spans="2:26" ht="15" customHeight="1">
      <c r="B32" s="4">
        <f t="shared" si="0"/>
        <v>24</v>
      </c>
      <c r="C32" s="4" t="s">
        <v>90</v>
      </c>
      <c r="D32" s="37" t="s">
        <v>91</v>
      </c>
      <c r="E32" s="38"/>
      <c r="F32" s="38"/>
      <c r="G32" s="38"/>
      <c r="H32" s="38"/>
      <c r="I32" s="39"/>
      <c r="J32" s="3">
        <v>70</v>
      </c>
      <c r="K32" s="3">
        <v>78</v>
      </c>
      <c r="L32" s="3"/>
      <c r="M32" s="3"/>
      <c r="N32" s="3"/>
      <c r="O32" s="3"/>
      <c r="P32" s="3"/>
      <c r="Q32" s="12">
        <f t="shared" si="1"/>
        <v>24.666666666666668</v>
      </c>
      <c r="T32" s="16"/>
    </row>
    <row r="33" spans="2:17">
      <c r="B33" s="4">
        <f t="shared" si="0"/>
        <v>25</v>
      </c>
      <c r="C33" s="4" t="s">
        <v>92</v>
      </c>
      <c r="D33" s="37" t="s">
        <v>93</v>
      </c>
      <c r="E33" s="38"/>
      <c r="F33" s="38"/>
      <c r="G33" s="38"/>
      <c r="H33" s="38"/>
      <c r="I33" s="39"/>
      <c r="J33" s="3">
        <v>99</v>
      </c>
      <c r="K33" s="3">
        <v>88</v>
      </c>
      <c r="L33" s="3"/>
      <c r="M33" s="3"/>
      <c r="N33" s="3"/>
      <c r="O33" s="3"/>
      <c r="P33" s="3"/>
      <c r="Q33" s="12">
        <f t="shared" si="1"/>
        <v>31.166666666666668</v>
      </c>
    </row>
    <row r="34" spans="2:17">
      <c r="B34" s="4">
        <f t="shared" si="0"/>
        <v>26</v>
      </c>
      <c r="C34" s="4" t="s">
        <v>94</v>
      </c>
      <c r="D34" s="37" t="s">
        <v>95</v>
      </c>
      <c r="E34" s="38"/>
      <c r="F34" s="38"/>
      <c r="G34" s="38"/>
      <c r="H34" s="38"/>
      <c r="I34" s="39"/>
      <c r="J34" s="3">
        <v>80</v>
      </c>
      <c r="K34" s="3">
        <v>88</v>
      </c>
      <c r="L34" s="3"/>
      <c r="M34" s="3"/>
      <c r="N34" s="3"/>
      <c r="O34" s="3"/>
      <c r="P34" s="3"/>
      <c r="Q34" s="12">
        <f t="shared" si="1"/>
        <v>28</v>
      </c>
    </row>
    <row r="35" spans="2:17">
      <c r="B35" s="4">
        <f t="shared" si="0"/>
        <v>27</v>
      </c>
      <c r="C35" s="4" t="s">
        <v>96</v>
      </c>
      <c r="D35" s="37" t="s">
        <v>97</v>
      </c>
      <c r="E35" s="38"/>
      <c r="F35" s="38"/>
      <c r="G35" s="38"/>
      <c r="H35" s="38"/>
      <c r="I35" s="39"/>
      <c r="J35" s="3">
        <v>95</v>
      </c>
      <c r="K35" s="3">
        <v>85</v>
      </c>
      <c r="L35" s="3"/>
      <c r="M35" s="3"/>
      <c r="N35" s="3"/>
      <c r="O35" s="3"/>
      <c r="P35" s="3"/>
      <c r="Q35" s="12">
        <f t="shared" si="1"/>
        <v>30</v>
      </c>
    </row>
    <row r="36" spans="2:17">
      <c r="B36" s="4">
        <f t="shared" si="0"/>
        <v>28</v>
      </c>
      <c r="C36" s="4" t="s">
        <v>98</v>
      </c>
      <c r="D36" s="37" t="s">
        <v>99</v>
      </c>
      <c r="E36" s="38"/>
      <c r="F36" s="38"/>
      <c r="G36" s="38"/>
      <c r="H36" s="38"/>
      <c r="I36" s="39"/>
      <c r="J36" s="3">
        <v>70</v>
      </c>
      <c r="K36" s="3">
        <v>82</v>
      </c>
      <c r="L36" s="3"/>
      <c r="M36" s="3"/>
      <c r="N36" s="3"/>
      <c r="O36" s="3"/>
      <c r="P36" s="3"/>
      <c r="Q36" s="12">
        <f t="shared" si="1"/>
        <v>25.333333333333332</v>
      </c>
    </row>
    <row r="37" spans="2:17">
      <c r="B37" s="4">
        <f t="shared" si="0"/>
        <v>29</v>
      </c>
      <c r="C37" s="4" t="s">
        <v>100</v>
      </c>
      <c r="D37" s="37" t="s">
        <v>101</v>
      </c>
      <c r="E37" s="38"/>
      <c r="F37" s="38"/>
      <c r="G37" s="38"/>
      <c r="H37" s="38"/>
      <c r="I37" s="39"/>
      <c r="J37" s="3">
        <v>81</v>
      </c>
      <c r="K37" s="3">
        <v>80</v>
      </c>
      <c r="L37" s="3"/>
      <c r="M37" s="3"/>
      <c r="N37" s="3"/>
      <c r="O37" s="3"/>
      <c r="P37" s="3"/>
      <c r="Q37" s="12">
        <f t="shared" si="1"/>
        <v>26.833333333333332</v>
      </c>
    </row>
    <row r="38" spans="2:17">
      <c r="B38" s="4">
        <f t="shared" si="0"/>
        <v>30</v>
      </c>
      <c r="C38" s="4" t="s">
        <v>102</v>
      </c>
      <c r="D38" s="37" t="s">
        <v>103</v>
      </c>
      <c r="E38" s="38"/>
      <c r="F38" s="38"/>
      <c r="G38" s="38"/>
      <c r="H38" s="38"/>
      <c r="I38" s="39"/>
      <c r="J38" s="3">
        <v>80</v>
      </c>
      <c r="K38" s="3">
        <v>80</v>
      </c>
      <c r="L38" s="3"/>
      <c r="M38" s="3"/>
      <c r="N38" s="3"/>
      <c r="O38" s="3"/>
      <c r="P38" s="3"/>
      <c r="Q38" s="12">
        <f t="shared" si="1"/>
        <v>26.666666666666668</v>
      </c>
    </row>
    <row r="39" spans="2:17">
      <c r="B39" s="4">
        <f t="shared" si="0"/>
        <v>31</v>
      </c>
      <c r="C39" s="4" t="s">
        <v>104</v>
      </c>
      <c r="D39" s="36" t="s">
        <v>105</v>
      </c>
      <c r="E39" s="36"/>
      <c r="F39" s="36"/>
      <c r="G39" s="36"/>
      <c r="H39" s="36"/>
      <c r="I39" s="36"/>
      <c r="J39" s="3">
        <v>75</v>
      </c>
      <c r="K39" s="3">
        <v>80</v>
      </c>
      <c r="L39" s="3"/>
      <c r="M39" s="3"/>
      <c r="N39" s="3"/>
      <c r="O39" s="3"/>
      <c r="P39" s="3"/>
      <c r="Q39" s="12">
        <f t="shared" si="1"/>
        <v>25.833333333333332</v>
      </c>
    </row>
    <row r="40" spans="2:17">
      <c r="B40" s="4">
        <f t="shared" si="0"/>
        <v>32</v>
      </c>
      <c r="C40" s="4" t="s">
        <v>106</v>
      </c>
      <c r="D40" s="36" t="s">
        <v>107</v>
      </c>
      <c r="E40" s="36"/>
      <c r="F40" s="36"/>
      <c r="G40" s="36"/>
      <c r="H40" s="36"/>
      <c r="I40" s="36"/>
      <c r="J40" s="3">
        <v>78</v>
      </c>
      <c r="K40" s="3">
        <v>80</v>
      </c>
      <c r="L40" s="3"/>
      <c r="M40" s="3"/>
      <c r="N40" s="3"/>
      <c r="O40" s="3"/>
      <c r="P40" s="3"/>
      <c r="Q40" s="12">
        <f t="shared" si="1"/>
        <v>26.333333333333332</v>
      </c>
    </row>
    <row r="41" spans="2:17">
      <c r="B41" s="4">
        <f t="shared" si="0"/>
        <v>33</v>
      </c>
      <c r="C41" s="4"/>
      <c r="D41" s="36"/>
      <c r="E41" s="36"/>
      <c r="F41" s="36"/>
      <c r="G41" s="36"/>
      <c r="H41" s="36"/>
      <c r="I41" s="36"/>
      <c r="J41" s="3"/>
      <c r="K41" s="3"/>
      <c r="L41" s="3"/>
      <c r="M41" s="3"/>
      <c r="N41" s="3"/>
      <c r="O41" s="3"/>
      <c r="P41" s="3"/>
      <c r="Q41" s="12">
        <f t="shared" si="1"/>
        <v>0</v>
      </c>
    </row>
    <row r="42" spans="2:17">
      <c r="B42" s="4">
        <f t="shared" si="0"/>
        <v>34</v>
      </c>
      <c r="C42" s="4"/>
      <c r="D42" s="36"/>
      <c r="E42" s="36"/>
      <c r="F42" s="36"/>
      <c r="G42" s="36"/>
      <c r="H42" s="36"/>
      <c r="I42" s="36"/>
      <c r="J42" s="3"/>
      <c r="K42" s="3"/>
      <c r="L42" s="3"/>
      <c r="M42" s="3"/>
      <c r="N42" s="3"/>
      <c r="O42" s="3"/>
      <c r="P42" s="3"/>
      <c r="Q42" s="12">
        <f t="shared" si="1"/>
        <v>0</v>
      </c>
    </row>
    <row r="43" spans="2:17">
      <c r="B43" s="4">
        <f t="shared" si="0"/>
        <v>35</v>
      </c>
      <c r="C43" s="4"/>
      <c r="D43" s="36"/>
      <c r="E43" s="36"/>
      <c r="F43" s="36"/>
      <c r="G43" s="36"/>
      <c r="H43" s="36"/>
      <c r="I43" s="36"/>
      <c r="J43" s="3"/>
      <c r="K43" s="3"/>
      <c r="L43" s="3"/>
      <c r="M43" s="3"/>
      <c r="N43" s="3"/>
      <c r="O43" s="3"/>
      <c r="P43" s="3"/>
      <c r="Q43" s="12">
        <f t="shared" si="1"/>
        <v>0</v>
      </c>
    </row>
    <row r="44" spans="2:17">
      <c r="B44" s="4">
        <f t="shared" si="0"/>
        <v>36</v>
      </c>
      <c r="C44" s="4"/>
      <c r="D44" s="36"/>
      <c r="E44" s="36"/>
      <c r="F44" s="36"/>
      <c r="G44" s="36"/>
      <c r="H44" s="36"/>
      <c r="I44" s="36"/>
      <c r="J44" s="3"/>
      <c r="K44" s="3"/>
      <c r="L44" s="3"/>
      <c r="M44" s="3"/>
      <c r="N44" s="3"/>
      <c r="O44" s="3"/>
      <c r="P44" s="3"/>
      <c r="Q44" s="12">
        <f t="shared" si="1"/>
        <v>0</v>
      </c>
    </row>
    <row r="45" spans="2:17">
      <c r="B45" s="4">
        <f t="shared" si="0"/>
        <v>37</v>
      </c>
      <c r="C45" s="17"/>
      <c r="D45" s="33"/>
      <c r="E45" s="33"/>
      <c r="F45" s="33"/>
      <c r="G45" s="33"/>
      <c r="H45" s="33"/>
      <c r="I45" s="33"/>
      <c r="J45" s="3"/>
      <c r="K45" s="3"/>
      <c r="L45" s="3"/>
      <c r="M45" s="3"/>
      <c r="N45" s="3"/>
      <c r="O45" s="3"/>
      <c r="P45" s="3"/>
      <c r="Q45" s="12">
        <f t="shared" ref="Q45:Q53" si="2">SUM(J45:P45)/7</f>
        <v>0</v>
      </c>
    </row>
    <row r="46" spans="2:17">
      <c r="B46" s="4">
        <f t="shared" si="0"/>
        <v>38</v>
      </c>
      <c r="C46" s="17"/>
      <c r="D46" s="33"/>
      <c r="E46" s="33"/>
      <c r="F46" s="33"/>
      <c r="G46" s="33"/>
      <c r="H46" s="33"/>
      <c r="I46" s="33"/>
      <c r="J46" s="3"/>
      <c r="K46" s="3"/>
      <c r="L46" s="3"/>
      <c r="M46" s="3"/>
      <c r="N46" s="3"/>
      <c r="O46" s="3"/>
      <c r="P46" s="3"/>
      <c r="Q46" s="12">
        <f t="shared" si="2"/>
        <v>0</v>
      </c>
    </row>
    <row r="47" spans="2:17">
      <c r="B47" s="4">
        <f t="shared" si="0"/>
        <v>39</v>
      </c>
      <c r="C47" s="17"/>
      <c r="D47" s="33"/>
      <c r="E47" s="33"/>
      <c r="F47" s="33"/>
      <c r="G47" s="33"/>
      <c r="H47" s="33"/>
      <c r="I47" s="33"/>
      <c r="J47" s="3"/>
      <c r="K47" s="3"/>
      <c r="L47" s="3"/>
      <c r="M47" s="3"/>
      <c r="N47" s="3"/>
      <c r="O47" s="3"/>
      <c r="P47" s="3"/>
      <c r="Q47" s="12">
        <f t="shared" si="2"/>
        <v>0</v>
      </c>
    </row>
    <row r="48" spans="2:17">
      <c r="B48" s="4">
        <f t="shared" si="0"/>
        <v>40</v>
      </c>
      <c r="C48" s="17"/>
      <c r="D48" s="33"/>
      <c r="E48" s="33"/>
      <c r="F48" s="33"/>
      <c r="G48" s="33"/>
      <c r="H48" s="33"/>
      <c r="I48" s="33"/>
      <c r="J48" s="3"/>
      <c r="K48" s="3"/>
      <c r="L48" s="3"/>
      <c r="M48" s="3"/>
      <c r="N48" s="3"/>
      <c r="O48" s="3"/>
      <c r="P48" s="3"/>
      <c r="Q48" s="12">
        <f t="shared" si="2"/>
        <v>0</v>
      </c>
    </row>
    <row r="49" spans="2:17">
      <c r="B49" s="4">
        <f t="shared" si="0"/>
        <v>41</v>
      </c>
      <c r="C49" s="17"/>
      <c r="D49" s="33"/>
      <c r="E49" s="33"/>
      <c r="F49" s="33"/>
      <c r="G49" s="33"/>
      <c r="H49" s="33"/>
      <c r="I49" s="33"/>
      <c r="J49" s="3"/>
      <c r="K49" s="3"/>
      <c r="L49" s="3"/>
      <c r="M49" s="3"/>
      <c r="N49" s="3"/>
      <c r="O49" s="3"/>
      <c r="P49" s="3"/>
      <c r="Q49" s="12">
        <f t="shared" si="2"/>
        <v>0</v>
      </c>
    </row>
    <row r="50" spans="2:17">
      <c r="B50" s="4">
        <f t="shared" si="0"/>
        <v>42</v>
      </c>
      <c r="C50" s="17"/>
      <c r="D50" s="33"/>
      <c r="E50" s="33"/>
      <c r="F50" s="33"/>
      <c r="G50" s="33"/>
      <c r="H50" s="33"/>
      <c r="I50" s="33"/>
      <c r="J50" s="3"/>
      <c r="K50" s="3"/>
      <c r="L50" s="3"/>
      <c r="M50" s="3"/>
      <c r="N50" s="3"/>
      <c r="O50" s="3"/>
      <c r="P50" s="3"/>
      <c r="Q50" s="12">
        <f t="shared" si="2"/>
        <v>0</v>
      </c>
    </row>
    <row r="51" spans="2:17">
      <c r="B51" s="4">
        <f t="shared" si="0"/>
        <v>43</v>
      </c>
      <c r="C51" s="17"/>
      <c r="D51" s="33"/>
      <c r="E51" s="33"/>
      <c r="F51" s="33"/>
      <c r="G51" s="33"/>
      <c r="H51" s="33"/>
      <c r="I51" s="33"/>
      <c r="J51" s="3"/>
      <c r="K51" s="3"/>
      <c r="L51" s="3"/>
      <c r="M51" s="3"/>
      <c r="N51" s="3"/>
      <c r="O51" s="3"/>
      <c r="P51" s="3"/>
      <c r="Q51" s="12">
        <f t="shared" si="2"/>
        <v>0</v>
      </c>
    </row>
    <row r="52" spans="2:17">
      <c r="B52" s="4">
        <f t="shared" si="0"/>
        <v>44</v>
      </c>
      <c r="C52" s="17"/>
      <c r="D52" s="33"/>
      <c r="E52" s="33"/>
      <c r="F52" s="33"/>
      <c r="G52" s="33"/>
      <c r="H52" s="33"/>
      <c r="I52" s="33"/>
      <c r="J52" s="3"/>
      <c r="K52" s="3"/>
      <c r="L52" s="3"/>
      <c r="M52" s="3"/>
      <c r="N52" s="3"/>
      <c r="O52" s="3"/>
      <c r="P52" s="3"/>
      <c r="Q52" s="12">
        <f t="shared" si="2"/>
        <v>0</v>
      </c>
    </row>
    <row r="53" spans="2:17">
      <c r="B53" s="4">
        <f t="shared" si="0"/>
        <v>45</v>
      </c>
      <c r="C53" s="9"/>
      <c r="D53" s="34"/>
      <c r="E53" s="34"/>
      <c r="F53" s="34"/>
      <c r="G53" s="34"/>
      <c r="H53" s="34"/>
      <c r="I53" s="34"/>
      <c r="J53" s="9"/>
      <c r="K53" s="9"/>
      <c r="L53" s="9"/>
      <c r="M53" s="9"/>
      <c r="N53" s="9"/>
      <c r="O53" s="9"/>
      <c r="P53" s="9"/>
      <c r="Q53" s="12">
        <f t="shared" si="2"/>
        <v>0</v>
      </c>
    </row>
    <row r="54" spans="2:17">
      <c r="C54" s="28"/>
      <c r="D54" s="28"/>
      <c r="E54" s="5"/>
      <c r="H54" s="35" t="s">
        <v>38</v>
      </c>
      <c r="I54" s="35"/>
      <c r="J54" s="2">
        <f t="shared" ref="J54:P54" si="3">COUNTIF(J9:J53,"&gt;=70")</f>
        <v>32</v>
      </c>
      <c r="K54" s="2">
        <f t="shared" si="3"/>
        <v>32</v>
      </c>
      <c r="L54" s="2">
        <f t="shared" si="3"/>
        <v>0</v>
      </c>
      <c r="M54" s="2">
        <f t="shared" si="3"/>
        <v>0</v>
      </c>
      <c r="N54" s="2">
        <f t="shared" si="3"/>
        <v>0</v>
      </c>
      <c r="O54" s="2">
        <f t="shared" si="3"/>
        <v>0</v>
      </c>
      <c r="P54" s="2">
        <f t="shared" si="3"/>
        <v>0</v>
      </c>
      <c r="Q54" s="18">
        <f>COUNTIF(Q9:Q48,"&gt;=70")</f>
        <v>0</v>
      </c>
    </row>
    <row r="55" spans="2:17">
      <c r="C55" s="28"/>
      <c r="D55" s="28"/>
      <c r="E55" s="6"/>
      <c r="H55" s="32" t="s">
        <v>39</v>
      </c>
      <c r="I55" s="32"/>
      <c r="J55" s="1">
        <f t="shared" ref="J55:Q55" si="4">COUNTIF(J9:J53,"&lt;70")</f>
        <v>0</v>
      </c>
      <c r="K55" s="1">
        <f t="shared" si="4"/>
        <v>0</v>
      </c>
      <c r="L55" s="1">
        <f t="shared" si="4"/>
        <v>0</v>
      </c>
      <c r="M55" s="1">
        <f t="shared" si="4"/>
        <v>0</v>
      </c>
      <c r="N55" s="1">
        <f t="shared" si="4"/>
        <v>0</v>
      </c>
      <c r="O55" s="1">
        <f t="shared" si="4"/>
        <v>0</v>
      </c>
      <c r="P55" s="1">
        <f t="shared" si="4"/>
        <v>0</v>
      </c>
      <c r="Q55" s="1">
        <f t="shared" si="4"/>
        <v>45</v>
      </c>
    </row>
    <row r="56" spans="2:17">
      <c r="C56" s="28"/>
      <c r="D56" s="28"/>
      <c r="E56" s="28"/>
      <c r="H56" s="32" t="s">
        <v>40</v>
      </c>
      <c r="I56" s="32"/>
      <c r="J56" s="1">
        <f t="shared" ref="J56:Q56" si="5">COUNT(J9:J53)</f>
        <v>32</v>
      </c>
      <c r="K56" s="1">
        <f t="shared" si="5"/>
        <v>32</v>
      </c>
      <c r="L56" s="1">
        <f t="shared" si="5"/>
        <v>0</v>
      </c>
      <c r="M56" s="1">
        <f t="shared" si="5"/>
        <v>0</v>
      </c>
      <c r="N56" s="1">
        <f t="shared" si="5"/>
        <v>0</v>
      </c>
      <c r="O56" s="1">
        <f t="shared" si="5"/>
        <v>0</v>
      </c>
      <c r="P56" s="1">
        <f t="shared" si="5"/>
        <v>0</v>
      </c>
      <c r="Q56" s="1">
        <f t="shared" si="5"/>
        <v>45</v>
      </c>
    </row>
    <row r="57" spans="2:17">
      <c r="C57" s="28"/>
      <c r="D57" s="28"/>
      <c r="E57" s="5"/>
      <c r="H57" s="29" t="s">
        <v>41</v>
      </c>
      <c r="I57" s="29"/>
      <c r="J57" s="19">
        <f t="shared" ref="J57:Q57" si="6">J54/J56</f>
        <v>1</v>
      </c>
      <c r="K57" s="20">
        <f t="shared" si="6"/>
        <v>1</v>
      </c>
      <c r="L57" s="20" t="e">
        <f t="shared" si="6"/>
        <v>#DIV/0!</v>
      </c>
      <c r="M57" s="20" t="e">
        <f t="shared" si="6"/>
        <v>#DIV/0!</v>
      </c>
      <c r="N57" s="20" t="e">
        <f t="shared" si="6"/>
        <v>#DIV/0!</v>
      </c>
      <c r="O57" s="20" t="e">
        <f t="shared" si="6"/>
        <v>#DIV/0!</v>
      </c>
      <c r="P57" s="20" t="e">
        <f t="shared" si="6"/>
        <v>#DIV/0!</v>
      </c>
      <c r="Q57" s="20">
        <f t="shared" si="6"/>
        <v>0</v>
      </c>
    </row>
    <row r="58" spans="2:17">
      <c r="C58" s="28"/>
      <c r="D58" s="28"/>
      <c r="E58" s="5"/>
      <c r="H58" s="29" t="s">
        <v>42</v>
      </c>
      <c r="I58" s="29"/>
      <c r="J58" s="19">
        <f t="shared" ref="J58:Q58" si="7">J55/J56</f>
        <v>0</v>
      </c>
      <c r="K58" s="19">
        <f t="shared" si="7"/>
        <v>0</v>
      </c>
      <c r="L58" s="20" t="e">
        <f t="shared" si="7"/>
        <v>#DIV/0!</v>
      </c>
      <c r="M58" s="20" t="e">
        <f t="shared" si="7"/>
        <v>#DIV/0!</v>
      </c>
      <c r="N58" s="20" t="e">
        <f t="shared" si="7"/>
        <v>#DIV/0!</v>
      </c>
      <c r="O58" s="20" t="e">
        <f t="shared" si="7"/>
        <v>#DIV/0!</v>
      </c>
      <c r="P58" s="20" t="e">
        <f t="shared" si="7"/>
        <v>#DIV/0!</v>
      </c>
      <c r="Q58" s="20">
        <f t="shared" si="7"/>
        <v>1</v>
      </c>
    </row>
    <row r="59" spans="2:17">
      <c r="C59" s="28"/>
      <c r="D59" s="28"/>
      <c r="E59" s="6"/>
    </row>
    <row r="60" spans="2:17">
      <c r="C60" s="5"/>
      <c r="D60" s="5"/>
      <c r="E60" s="6"/>
    </row>
    <row r="61" spans="2:17">
      <c r="J61" s="30"/>
      <c r="K61" s="30"/>
      <c r="L61" s="30"/>
      <c r="M61" s="30"/>
      <c r="N61" s="30"/>
      <c r="O61" s="30"/>
      <c r="P61" s="30"/>
    </row>
    <row r="62" spans="2:17">
      <c r="J62" s="31" t="s">
        <v>43</v>
      </c>
      <c r="K62" s="31"/>
      <c r="L62" s="31"/>
      <c r="M62" s="31"/>
      <c r="N62" s="31"/>
      <c r="O62" s="31"/>
      <c r="P62" s="31"/>
    </row>
  </sheetData>
  <mergeCells count="67">
    <mergeCell ref="D13:I13"/>
    <mergeCell ref="D14:I14"/>
    <mergeCell ref="D19:I19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12:I12"/>
    <mergeCell ref="D15:I15"/>
    <mergeCell ref="D16:I16"/>
    <mergeCell ref="D18:I18"/>
    <mergeCell ref="D17:I17"/>
    <mergeCell ref="D20:I20"/>
    <mergeCell ref="D21:I21"/>
    <mergeCell ref="D22:I22"/>
    <mergeCell ref="D23:I23"/>
    <mergeCell ref="D24:I24"/>
    <mergeCell ref="D25:I25"/>
    <mergeCell ref="D26:I26"/>
    <mergeCell ref="D27:I27"/>
    <mergeCell ref="D28:I28"/>
    <mergeCell ref="D29:I29"/>
    <mergeCell ref="D30:I30"/>
    <mergeCell ref="D31:I31"/>
    <mergeCell ref="D32:I32"/>
    <mergeCell ref="D33:I33"/>
    <mergeCell ref="D34:I34"/>
    <mergeCell ref="D35:I35"/>
    <mergeCell ref="D36:I36"/>
    <mergeCell ref="D37:I37"/>
    <mergeCell ref="D38:I38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48:I48"/>
    <mergeCell ref="D49:I49"/>
    <mergeCell ref="D50:I50"/>
    <mergeCell ref="D51:I51"/>
    <mergeCell ref="D52:I52"/>
    <mergeCell ref="D53:I53"/>
    <mergeCell ref="C54:D54"/>
    <mergeCell ref="H54:I54"/>
    <mergeCell ref="C55:D55"/>
    <mergeCell ref="H55:I55"/>
    <mergeCell ref="C56:E56"/>
    <mergeCell ref="H56:I56"/>
    <mergeCell ref="C57:D57"/>
    <mergeCell ref="H57:I57"/>
    <mergeCell ref="C58:D58"/>
    <mergeCell ref="H58:I58"/>
    <mergeCell ref="C59:D59"/>
    <mergeCell ref="J61:P61"/>
    <mergeCell ref="J62:P62"/>
  </mergeCells>
  <pageMargins left="0.23611111111111099" right="0.23611111111111099" top="0.74791666666666701" bottom="0.74791666666666701" header="0.511811023622047" footer="0.511811023622047"/>
  <pageSetup scale="75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731169-0D60-4C92-8DEB-4C314F3831ED}">
  <dimension ref="B2:AA62"/>
  <sheetViews>
    <sheetView zoomScaleNormal="100" workbookViewId="0">
      <selection activeCell="T13" sqref="T13:V16"/>
    </sheetView>
  </sheetViews>
  <sheetFormatPr baseColWidth="10" defaultColWidth="10.42578125" defaultRowHeight="15"/>
  <cols>
    <col min="1" max="1" width="1.28515625" customWidth="1"/>
    <col min="2" max="2" width="5" customWidth="1"/>
    <col min="3" max="3" width="10.85546875" customWidth="1"/>
    <col min="4" max="9" width="7.7109375" customWidth="1"/>
    <col min="10" max="10" width="7.140625" customWidth="1"/>
    <col min="11" max="12" width="5.7109375" customWidth="1"/>
    <col min="13" max="13" width="6.42578125" customWidth="1"/>
    <col min="14" max="16" width="5.7109375" customWidth="1"/>
    <col min="17" max="17" width="8.7109375" customWidth="1"/>
    <col min="18" max="19" width="5.7109375" customWidth="1"/>
    <col min="20" max="22" width="9.140625" customWidth="1"/>
  </cols>
  <sheetData>
    <row r="2" spans="2:27" ht="15.75">
      <c r="B2" s="44" t="s">
        <v>0</v>
      </c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7"/>
      <c r="R2" s="7"/>
    </row>
    <row r="3" spans="2:27">
      <c r="C3" s="45" t="s">
        <v>1</v>
      </c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5"/>
      <c r="R3" s="5"/>
    </row>
    <row r="4" spans="2:27" ht="24.75" customHeight="1">
      <c r="C4" t="s">
        <v>2</v>
      </c>
      <c r="D4" s="46" t="s">
        <v>205</v>
      </c>
      <c r="E4" s="46"/>
      <c r="F4" s="46"/>
      <c r="G4" s="46"/>
      <c r="I4" t="s">
        <v>3</v>
      </c>
      <c r="J4" s="47" t="s">
        <v>206</v>
      </c>
      <c r="K4" s="47"/>
      <c r="M4" t="s">
        <v>4</v>
      </c>
      <c r="N4" s="48">
        <f ca="1">TODAY()</f>
        <v>45748</v>
      </c>
      <c r="O4" s="48"/>
    </row>
    <row r="5" spans="2:27" ht="6.75" customHeight="1">
      <c r="D5" s="8"/>
      <c r="E5" s="8"/>
      <c r="F5" s="8"/>
      <c r="G5" s="8"/>
    </row>
    <row r="6" spans="2:27">
      <c r="C6" t="s">
        <v>5</v>
      </c>
      <c r="D6" s="47" t="s">
        <v>166</v>
      </c>
      <c r="E6" s="47"/>
      <c r="F6" s="47"/>
      <c r="G6" s="47"/>
      <c r="I6" s="28" t="s">
        <v>6</v>
      </c>
      <c r="J6" s="28"/>
      <c r="K6" s="49" t="s">
        <v>7</v>
      </c>
      <c r="L6" s="49"/>
      <c r="M6" s="49"/>
      <c r="N6" s="49"/>
      <c r="O6" s="49"/>
      <c r="P6" s="49"/>
    </row>
    <row r="7" spans="2:27" ht="11.25" customHeight="1"/>
    <row r="8" spans="2:27">
      <c r="B8" s="9" t="s">
        <v>8</v>
      </c>
      <c r="C8" s="9" t="s">
        <v>9</v>
      </c>
      <c r="D8" s="40" t="s">
        <v>10</v>
      </c>
      <c r="E8" s="40"/>
      <c r="F8" s="40"/>
      <c r="G8" s="40"/>
      <c r="H8" s="40"/>
      <c r="I8" s="40"/>
      <c r="J8" s="3" t="s">
        <v>11</v>
      </c>
      <c r="K8" s="3" t="s">
        <v>12</v>
      </c>
      <c r="L8" s="3" t="s">
        <v>13</v>
      </c>
      <c r="M8" s="3" t="s">
        <v>14</v>
      </c>
      <c r="N8" s="3" t="s">
        <v>15</v>
      </c>
      <c r="O8" s="3" t="s">
        <v>16</v>
      </c>
      <c r="P8" s="3" t="s">
        <v>17</v>
      </c>
      <c r="Q8" s="10" t="s">
        <v>18</v>
      </c>
    </row>
    <row r="9" spans="2:27">
      <c r="B9" s="4">
        <v>1</v>
      </c>
      <c r="C9" s="3" t="s">
        <v>172</v>
      </c>
      <c r="D9" s="40" t="s">
        <v>171</v>
      </c>
      <c r="E9" s="40"/>
      <c r="F9" s="40"/>
      <c r="G9" s="40"/>
      <c r="H9" s="40"/>
      <c r="I9" s="40"/>
      <c r="J9" s="21">
        <v>84</v>
      </c>
      <c r="K9" s="3"/>
      <c r="L9" s="3"/>
      <c r="M9" s="3"/>
      <c r="N9" s="3"/>
      <c r="O9" s="3"/>
      <c r="P9" s="3"/>
      <c r="Q9" s="12">
        <f>SUM(J9:P9)/6</f>
        <v>14</v>
      </c>
      <c r="S9" s="22"/>
      <c r="T9" s="14">
        <f>AVERAGE(J9:J43)</f>
        <v>71.586470588235301</v>
      </c>
      <c r="U9" s="14"/>
      <c r="V9" s="14"/>
    </row>
    <row r="10" spans="2:27">
      <c r="B10" s="4">
        <f t="shared" ref="B10:B53" si="0">B9+1</f>
        <v>2</v>
      </c>
      <c r="C10" s="3" t="s">
        <v>173</v>
      </c>
      <c r="D10" s="40" t="s">
        <v>174</v>
      </c>
      <c r="E10" s="40"/>
      <c r="F10" s="40"/>
      <c r="G10" s="40"/>
      <c r="H10" s="40"/>
      <c r="I10" s="40"/>
      <c r="J10" s="21">
        <v>70</v>
      </c>
      <c r="K10" s="3"/>
      <c r="L10" s="3"/>
      <c r="M10" s="3"/>
      <c r="N10" s="3"/>
      <c r="O10" s="3"/>
      <c r="P10" s="3"/>
      <c r="Q10" s="12">
        <f t="shared" ref="Q10:Q44" si="1">SUM(J10:P10)/6</f>
        <v>11.666666666666666</v>
      </c>
      <c r="S10" s="22"/>
      <c r="T10" s="14"/>
      <c r="U10" s="14"/>
      <c r="V10" s="14"/>
    </row>
    <row r="11" spans="2:27">
      <c r="B11" s="4">
        <f t="shared" si="0"/>
        <v>3</v>
      </c>
      <c r="C11" s="3" t="s">
        <v>175</v>
      </c>
      <c r="D11" s="40" t="s">
        <v>176</v>
      </c>
      <c r="E11" s="40"/>
      <c r="F11" s="40"/>
      <c r="G11" s="40"/>
      <c r="H11" s="40"/>
      <c r="I11" s="40"/>
      <c r="J11" s="21">
        <v>86</v>
      </c>
      <c r="K11" s="3"/>
      <c r="L11" s="3"/>
      <c r="M11" s="3"/>
      <c r="N11" s="3"/>
      <c r="O11" s="3"/>
      <c r="P11" s="3"/>
      <c r="Q11" s="12">
        <f t="shared" si="1"/>
        <v>14.333333333333334</v>
      </c>
      <c r="S11" s="22"/>
      <c r="T11" s="14">
        <f>COUNTIF(J9:J43,"&gt;=70")</f>
        <v>15</v>
      </c>
      <c r="U11" s="14"/>
      <c r="V11" s="14">
        <f>T11*100/34</f>
        <v>44.117647058823529</v>
      </c>
      <c r="W11" s="14"/>
      <c r="X11" s="14"/>
      <c r="Y11" s="14"/>
      <c r="Z11" s="14"/>
      <c r="AA11" s="14"/>
    </row>
    <row r="12" spans="2:27">
      <c r="B12" s="4">
        <f t="shared" si="0"/>
        <v>4</v>
      </c>
      <c r="C12" s="3" t="s">
        <v>177</v>
      </c>
      <c r="D12" s="40" t="s">
        <v>178</v>
      </c>
      <c r="E12" s="40"/>
      <c r="F12" s="40"/>
      <c r="G12" s="40"/>
      <c r="H12" s="40"/>
      <c r="I12" s="40"/>
      <c r="J12" s="21">
        <v>80.89</v>
      </c>
      <c r="K12" s="3"/>
      <c r="L12" s="3"/>
      <c r="M12" s="3"/>
      <c r="N12" s="3"/>
      <c r="O12" s="3"/>
      <c r="P12" s="3"/>
      <c r="Q12" s="12">
        <f t="shared" si="1"/>
        <v>13.481666666666667</v>
      </c>
      <c r="S12" s="22"/>
      <c r="T12" s="22"/>
      <c r="U12" s="22"/>
      <c r="V12" s="22"/>
      <c r="W12" s="22"/>
      <c r="X12" s="22"/>
      <c r="Y12" s="22"/>
      <c r="Z12" s="14"/>
      <c r="AA12" s="14"/>
    </row>
    <row r="13" spans="2:27">
      <c r="B13" s="4">
        <f t="shared" si="0"/>
        <v>5</v>
      </c>
      <c r="C13" s="3" t="s">
        <v>179</v>
      </c>
      <c r="D13" s="41" t="s">
        <v>180</v>
      </c>
      <c r="E13" s="42"/>
      <c r="F13" s="42"/>
      <c r="G13" s="42"/>
      <c r="H13" s="42"/>
      <c r="I13" s="43"/>
      <c r="J13" s="21">
        <v>70</v>
      </c>
      <c r="K13" s="3"/>
      <c r="L13" s="3"/>
      <c r="M13" s="3"/>
      <c r="N13" s="3"/>
      <c r="O13" s="3"/>
      <c r="P13" s="3"/>
      <c r="Q13" s="12">
        <f t="shared" si="1"/>
        <v>11.666666666666666</v>
      </c>
      <c r="S13" s="22"/>
      <c r="T13" s="26">
        <f>AVERAGE(J9:J25)</f>
        <v>71.586470588235301</v>
      </c>
      <c r="U13" s="25"/>
      <c r="V13" s="25"/>
      <c r="W13" s="24"/>
      <c r="X13" s="24"/>
      <c r="Y13" s="24"/>
      <c r="Z13" s="14">
        <f>Y14*100/35</f>
        <v>0</v>
      </c>
      <c r="AA13" s="14"/>
    </row>
    <row r="14" spans="2:27">
      <c r="B14" s="4">
        <f t="shared" si="0"/>
        <v>6</v>
      </c>
      <c r="C14" s="3" t="s">
        <v>181</v>
      </c>
      <c r="D14" s="41" t="s">
        <v>182</v>
      </c>
      <c r="E14" s="42"/>
      <c r="F14" s="42"/>
      <c r="G14" s="42"/>
      <c r="H14" s="42"/>
      <c r="I14" s="43"/>
      <c r="J14" s="21">
        <v>78.930000000000007</v>
      </c>
      <c r="K14" s="3"/>
      <c r="L14" s="3"/>
      <c r="M14" s="3"/>
      <c r="N14" s="3"/>
      <c r="O14" s="3"/>
      <c r="P14" s="3"/>
      <c r="Q14" s="12">
        <f t="shared" si="1"/>
        <v>13.155000000000001</v>
      </c>
      <c r="S14" s="22"/>
      <c r="T14" s="25"/>
      <c r="U14" s="26">
        <f>T15*100/17</f>
        <v>76.470588235294116</v>
      </c>
      <c r="V14" s="25"/>
      <c r="W14" s="22"/>
      <c r="X14" s="22"/>
      <c r="Y14" s="22"/>
      <c r="Z14" s="14"/>
      <c r="AA14" s="14"/>
    </row>
    <row r="15" spans="2:27">
      <c r="B15" s="4">
        <f t="shared" si="0"/>
        <v>7</v>
      </c>
      <c r="C15" s="3" t="s">
        <v>183</v>
      </c>
      <c r="D15" s="41" t="s">
        <v>184</v>
      </c>
      <c r="E15" s="42"/>
      <c r="F15" s="42"/>
      <c r="G15" s="42"/>
      <c r="H15" s="42"/>
      <c r="I15" s="43"/>
      <c r="J15" s="21">
        <v>0</v>
      </c>
      <c r="K15" s="3"/>
      <c r="L15" s="3"/>
      <c r="M15" s="3"/>
      <c r="N15" s="3"/>
      <c r="O15" s="3"/>
      <c r="P15" s="3"/>
      <c r="Q15" s="12">
        <f t="shared" si="1"/>
        <v>0</v>
      </c>
      <c r="S15" s="22"/>
      <c r="T15" s="25">
        <f>COUNTIF(J9:J25,"&gt;=72")</f>
        <v>13</v>
      </c>
      <c r="U15" s="25"/>
      <c r="V15" s="25"/>
      <c r="W15" s="22"/>
      <c r="X15" s="22"/>
      <c r="Y15" s="22"/>
      <c r="Z15" s="14"/>
      <c r="AA15" s="14"/>
    </row>
    <row r="16" spans="2:27">
      <c r="B16" s="4">
        <f t="shared" si="0"/>
        <v>8</v>
      </c>
      <c r="C16" s="3" t="s">
        <v>185</v>
      </c>
      <c r="D16" s="40" t="s">
        <v>186</v>
      </c>
      <c r="E16" s="40"/>
      <c r="F16" s="40"/>
      <c r="G16" s="40"/>
      <c r="H16" s="40"/>
      <c r="I16" s="40"/>
      <c r="J16" s="21">
        <v>82.14</v>
      </c>
      <c r="K16" s="3"/>
      <c r="L16" s="3"/>
      <c r="M16" s="3"/>
      <c r="N16" s="3"/>
      <c r="O16" s="3"/>
      <c r="P16" s="3"/>
      <c r="Q16" s="12">
        <f t="shared" si="1"/>
        <v>13.69</v>
      </c>
      <c r="S16" s="22"/>
      <c r="T16" s="25"/>
      <c r="U16" s="25"/>
      <c r="V16" s="25"/>
      <c r="W16" s="22"/>
      <c r="X16" s="22"/>
      <c r="Y16" s="22"/>
      <c r="Z16" s="14"/>
      <c r="AA16" s="14"/>
    </row>
    <row r="17" spans="2:25">
      <c r="B17" s="4">
        <f t="shared" si="0"/>
        <v>9</v>
      </c>
      <c r="C17" s="3" t="s">
        <v>187</v>
      </c>
      <c r="D17" s="40" t="s">
        <v>188</v>
      </c>
      <c r="E17" s="40"/>
      <c r="F17" s="40"/>
      <c r="G17" s="40"/>
      <c r="H17" s="40"/>
      <c r="I17" s="40"/>
      <c r="J17" s="21">
        <v>82</v>
      </c>
      <c r="K17" s="3"/>
      <c r="L17" s="3"/>
      <c r="M17" s="3"/>
      <c r="N17" s="3"/>
      <c r="O17" s="3"/>
      <c r="P17" s="3"/>
      <c r="Q17" s="12">
        <f t="shared" si="1"/>
        <v>13.666666666666666</v>
      </c>
      <c r="S17" s="22"/>
      <c r="T17" s="22"/>
      <c r="U17" s="22"/>
      <c r="V17" s="22"/>
      <c r="W17" s="22"/>
      <c r="X17" s="22"/>
      <c r="Y17" s="22"/>
    </row>
    <row r="18" spans="2:25">
      <c r="B18" s="4">
        <f t="shared" si="0"/>
        <v>10</v>
      </c>
      <c r="C18" s="3" t="s">
        <v>189</v>
      </c>
      <c r="D18" s="40" t="s">
        <v>190</v>
      </c>
      <c r="E18" s="40"/>
      <c r="F18" s="40"/>
      <c r="G18" s="40"/>
      <c r="H18" s="40"/>
      <c r="I18" s="40"/>
      <c r="J18" s="21">
        <v>87</v>
      </c>
      <c r="K18" s="3"/>
      <c r="L18" s="3"/>
      <c r="M18" s="3"/>
      <c r="N18" s="3"/>
      <c r="O18" s="3"/>
      <c r="P18" s="3"/>
      <c r="Q18" s="12">
        <f t="shared" si="1"/>
        <v>14.5</v>
      </c>
      <c r="S18" s="22"/>
      <c r="T18" s="22"/>
      <c r="U18" s="22"/>
      <c r="V18" s="22"/>
      <c r="W18" s="22"/>
      <c r="X18" s="22"/>
      <c r="Y18" s="22"/>
    </row>
    <row r="19" spans="2:25">
      <c r="B19" s="4">
        <f t="shared" si="0"/>
        <v>11</v>
      </c>
      <c r="C19" s="3" t="s">
        <v>191</v>
      </c>
      <c r="D19" s="40" t="s">
        <v>192</v>
      </c>
      <c r="E19" s="40"/>
      <c r="F19" s="40"/>
      <c r="G19" s="40"/>
      <c r="H19" s="40"/>
      <c r="I19" s="40"/>
      <c r="J19" s="21">
        <v>84</v>
      </c>
      <c r="K19" s="3"/>
      <c r="L19" s="3"/>
      <c r="M19" s="3"/>
      <c r="N19" s="3"/>
      <c r="O19" s="3"/>
      <c r="P19" s="3"/>
      <c r="Q19" s="12">
        <f t="shared" si="1"/>
        <v>14</v>
      </c>
      <c r="S19" s="22"/>
      <c r="T19" s="22"/>
      <c r="U19" s="22"/>
      <c r="V19" s="22"/>
      <c r="W19" s="22"/>
      <c r="X19" s="22"/>
      <c r="Y19" s="22"/>
    </row>
    <row r="20" spans="2:25">
      <c r="B20" s="4">
        <f t="shared" si="0"/>
        <v>12</v>
      </c>
      <c r="C20" s="3" t="s">
        <v>193</v>
      </c>
      <c r="D20" s="40" t="s">
        <v>194</v>
      </c>
      <c r="E20" s="40"/>
      <c r="F20" s="40"/>
      <c r="G20" s="40"/>
      <c r="H20" s="40"/>
      <c r="I20" s="40"/>
      <c r="J20" s="21">
        <v>85</v>
      </c>
      <c r="K20" s="3"/>
      <c r="L20" s="3"/>
      <c r="M20" s="3"/>
      <c r="N20" s="3"/>
      <c r="O20" s="3"/>
      <c r="P20" s="3"/>
      <c r="Q20" s="12">
        <f t="shared" si="1"/>
        <v>14.166666666666666</v>
      </c>
      <c r="S20" s="22"/>
      <c r="T20" s="22"/>
      <c r="U20" s="22"/>
      <c r="V20" s="22"/>
      <c r="W20" s="22"/>
      <c r="X20" s="22"/>
      <c r="Y20" s="22"/>
    </row>
    <row r="21" spans="2:25">
      <c r="B21" s="4">
        <f t="shared" si="0"/>
        <v>13</v>
      </c>
      <c r="C21" s="3" t="s">
        <v>195</v>
      </c>
      <c r="D21" s="40" t="s">
        <v>196</v>
      </c>
      <c r="E21" s="40"/>
      <c r="F21" s="40"/>
      <c r="G21" s="40"/>
      <c r="H21" s="40"/>
      <c r="I21" s="40"/>
      <c r="J21" s="21">
        <v>0</v>
      </c>
      <c r="K21" s="3"/>
      <c r="L21" s="3"/>
      <c r="M21" s="3"/>
      <c r="N21" s="3"/>
      <c r="O21" s="3"/>
      <c r="P21" s="3"/>
      <c r="Q21" s="12">
        <f t="shared" si="1"/>
        <v>0</v>
      </c>
      <c r="S21" s="22"/>
      <c r="T21" s="24"/>
      <c r="U21" s="22"/>
      <c r="V21" s="22"/>
      <c r="W21" s="22"/>
      <c r="X21" s="22"/>
      <c r="Y21" s="22"/>
    </row>
    <row r="22" spans="2:25">
      <c r="B22" s="4">
        <f t="shared" si="0"/>
        <v>14</v>
      </c>
      <c r="C22" s="3" t="s">
        <v>197</v>
      </c>
      <c r="D22" s="40" t="s">
        <v>198</v>
      </c>
      <c r="E22" s="40"/>
      <c r="F22" s="40"/>
      <c r="G22" s="40"/>
      <c r="H22" s="40"/>
      <c r="I22" s="40"/>
      <c r="J22" s="21">
        <v>84.75</v>
      </c>
      <c r="K22" s="3"/>
      <c r="L22" s="3"/>
      <c r="M22" s="3"/>
      <c r="N22" s="3"/>
      <c r="O22" s="3"/>
      <c r="P22" s="3"/>
      <c r="Q22" s="12">
        <f t="shared" si="1"/>
        <v>14.125</v>
      </c>
      <c r="S22" s="22"/>
      <c r="T22" s="22"/>
      <c r="U22" s="22"/>
      <c r="V22" s="22"/>
      <c r="W22" s="22"/>
      <c r="X22" s="22"/>
      <c r="Y22" s="22"/>
    </row>
    <row r="23" spans="2:25">
      <c r="B23" s="4">
        <f t="shared" si="0"/>
        <v>15</v>
      </c>
      <c r="C23" s="3" t="s">
        <v>199</v>
      </c>
      <c r="D23" s="40" t="s">
        <v>200</v>
      </c>
      <c r="E23" s="40"/>
      <c r="F23" s="40"/>
      <c r="G23" s="40"/>
      <c r="H23" s="40"/>
      <c r="I23" s="40"/>
      <c r="J23" s="21">
        <v>85.7</v>
      </c>
      <c r="K23" s="3"/>
      <c r="L23" s="3"/>
      <c r="M23" s="3"/>
      <c r="N23" s="3"/>
      <c r="O23" s="3"/>
      <c r="P23" s="3"/>
      <c r="Q23" s="12">
        <f t="shared" si="1"/>
        <v>14.283333333333333</v>
      </c>
      <c r="S23" s="22"/>
      <c r="T23" s="22"/>
      <c r="U23" s="22"/>
      <c r="V23" s="22"/>
      <c r="W23" s="22"/>
      <c r="X23" s="22"/>
      <c r="Y23" s="22"/>
    </row>
    <row r="24" spans="2:25">
      <c r="B24" s="4">
        <f t="shared" si="0"/>
        <v>16</v>
      </c>
      <c r="C24" s="3" t="s">
        <v>201</v>
      </c>
      <c r="D24" s="40" t="s">
        <v>202</v>
      </c>
      <c r="E24" s="40"/>
      <c r="F24" s="40"/>
      <c r="G24" s="40"/>
      <c r="H24" s="40"/>
      <c r="I24" s="40"/>
      <c r="J24" s="21">
        <v>75</v>
      </c>
      <c r="K24" s="3"/>
      <c r="L24" s="3"/>
      <c r="M24" s="3"/>
      <c r="N24" s="3"/>
      <c r="O24" s="3"/>
      <c r="P24" s="3"/>
      <c r="Q24" s="12">
        <f t="shared" si="1"/>
        <v>12.5</v>
      </c>
      <c r="S24" s="22"/>
      <c r="T24" s="22"/>
      <c r="U24" s="22"/>
      <c r="V24" s="22"/>
      <c r="W24" s="22"/>
      <c r="X24" s="22"/>
      <c r="Y24" s="22"/>
    </row>
    <row r="25" spans="2:25">
      <c r="B25" s="4">
        <f t="shared" si="0"/>
        <v>17</v>
      </c>
      <c r="C25" s="3" t="s">
        <v>203</v>
      </c>
      <c r="D25" s="40" t="s">
        <v>204</v>
      </c>
      <c r="E25" s="40"/>
      <c r="F25" s="40"/>
      <c r="G25" s="40"/>
      <c r="H25" s="40"/>
      <c r="I25" s="40"/>
      <c r="J25" s="21">
        <v>81.56</v>
      </c>
      <c r="K25" s="3"/>
      <c r="L25" s="3"/>
      <c r="M25" s="3"/>
      <c r="N25" s="3"/>
      <c r="O25" s="3"/>
      <c r="P25" s="3"/>
      <c r="Q25" s="12">
        <f t="shared" si="1"/>
        <v>13.593333333333334</v>
      </c>
      <c r="S25" s="24"/>
      <c r="T25" s="22"/>
      <c r="U25" s="22"/>
      <c r="V25" s="22"/>
      <c r="W25" s="24"/>
      <c r="X25" s="22"/>
      <c r="Y25" s="22"/>
    </row>
    <row r="26" spans="2:25">
      <c r="B26" s="4">
        <f t="shared" si="0"/>
        <v>18</v>
      </c>
      <c r="C26" s="3"/>
      <c r="D26" s="40"/>
      <c r="E26" s="40"/>
      <c r="F26" s="40"/>
      <c r="G26" s="40"/>
      <c r="H26" s="40"/>
      <c r="I26" s="40"/>
      <c r="J26" s="3"/>
      <c r="K26" s="3"/>
      <c r="L26" s="3"/>
      <c r="M26" s="3"/>
      <c r="N26" s="3"/>
      <c r="O26" s="3"/>
      <c r="P26" s="3"/>
      <c r="Q26" s="12">
        <f t="shared" si="1"/>
        <v>0</v>
      </c>
      <c r="S26" s="22"/>
      <c r="T26" s="22"/>
      <c r="U26" s="22"/>
      <c r="V26" s="22"/>
      <c r="W26" s="22"/>
      <c r="X26" s="22"/>
      <c r="Y26" s="22"/>
    </row>
    <row r="27" spans="2:25">
      <c r="B27" s="4">
        <f t="shared" si="0"/>
        <v>19</v>
      </c>
      <c r="C27" s="3"/>
      <c r="D27" s="37"/>
      <c r="E27" s="38"/>
      <c r="F27" s="38"/>
      <c r="G27" s="38"/>
      <c r="H27" s="38"/>
      <c r="I27" s="39"/>
      <c r="J27" s="3"/>
      <c r="K27" s="3"/>
      <c r="L27" s="3"/>
      <c r="M27" s="3"/>
      <c r="N27" s="3"/>
      <c r="O27" s="3"/>
      <c r="P27" s="3"/>
      <c r="Q27" s="12">
        <f t="shared" si="1"/>
        <v>0</v>
      </c>
      <c r="S27" s="22"/>
      <c r="T27" s="22"/>
      <c r="U27" s="22"/>
      <c r="V27" s="24"/>
      <c r="W27" s="22"/>
      <c r="X27" s="22"/>
      <c r="Y27" s="22"/>
    </row>
    <row r="28" spans="2:25">
      <c r="B28" s="4">
        <f t="shared" si="0"/>
        <v>20</v>
      </c>
      <c r="C28" s="3"/>
      <c r="D28" s="37"/>
      <c r="E28" s="38"/>
      <c r="F28" s="38"/>
      <c r="G28" s="38"/>
      <c r="H28" s="38"/>
      <c r="I28" s="39"/>
      <c r="J28" s="3"/>
      <c r="K28" s="3"/>
      <c r="L28" s="3"/>
      <c r="M28" s="3"/>
      <c r="N28" s="3"/>
      <c r="O28" s="3"/>
      <c r="P28" s="3"/>
      <c r="Q28" s="12">
        <f t="shared" si="1"/>
        <v>0</v>
      </c>
    </row>
    <row r="29" spans="2:25">
      <c r="B29" s="4">
        <f t="shared" si="0"/>
        <v>21</v>
      </c>
      <c r="C29" s="3"/>
      <c r="D29" s="37"/>
      <c r="E29" s="38"/>
      <c r="F29" s="38"/>
      <c r="G29" s="38"/>
      <c r="H29" s="38"/>
      <c r="I29" s="39"/>
      <c r="J29" s="3"/>
      <c r="K29" s="3"/>
      <c r="L29" s="3"/>
      <c r="M29" s="3"/>
      <c r="N29" s="3"/>
      <c r="O29" s="3"/>
      <c r="P29" s="3"/>
      <c r="Q29" s="12">
        <f t="shared" si="1"/>
        <v>0</v>
      </c>
      <c r="V29" s="16"/>
    </row>
    <row r="30" spans="2:25">
      <c r="B30" s="4">
        <f t="shared" si="0"/>
        <v>22</v>
      </c>
      <c r="C30" s="3"/>
      <c r="D30" s="37"/>
      <c r="E30" s="38"/>
      <c r="F30" s="38"/>
      <c r="G30" s="38"/>
      <c r="H30" s="38"/>
      <c r="I30" s="39"/>
      <c r="J30" s="3"/>
      <c r="K30" s="3"/>
      <c r="L30" s="3"/>
      <c r="M30" s="3"/>
      <c r="N30" s="3"/>
      <c r="O30" s="3"/>
      <c r="P30" s="3"/>
      <c r="Q30" s="12">
        <f t="shared" si="1"/>
        <v>0</v>
      </c>
    </row>
    <row r="31" spans="2:25">
      <c r="B31" s="4">
        <f t="shared" si="0"/>
        <v>23</v>
      </c>
      <c r="C31" s="4"/>
      <c r="D31" s="37"/>
      <c r="E31" s="38"/>
      <c r="F31" s="38"/>
      <c r="G31" s="38"/>
      <c r="H31" s="38"/>
      <c r="I31" s="39"/>
      <c r="J31" s="3"/>
      <c r="K31" s="3"/>
      <c r="L31" s="3"/>
      <c r="M31" s="3"/>
      <c r="N31" s="3"/>
      <c r="O31" s="3"/>
      <c r="P31" s="3"/>
      <c r="Q31" s="12">
        <f t="shared" si="1"/>
        <v>0</v>
      </c>
    </row>
    <row r="32" spans="2:25">
      <c r="B32" s="4">
        <f t="shared" si="0"/>
        <v>24</v>
      </c>
      <c r="C32" s="4"/>
      <c r="D32" s="37"/>
      <c r="E32" s="38"/>
      <c r="F32" s="38"/>
      <c r="G32" s="38"/>
      <c r="H32" s="38"/>
      <c r="I32" s="39"/>
      <c r="J32" s="3"/>
      <c r="K32" s="3"/>
      <c r="L32" s="3"/>
      <c r="M32" s="3"/>
      <c r="N32" s="3"/>
      <c r="O32" s="3"/>
      <c r="P32" s="3"/>
      <c r="Q32" s="12">
        <f t="shared" si="1"/>
        <v>0</v>
      </c>
      <c r="T32" s="16"/>
    </row>
    <row r="33" spans="2:17">
      <c r="B33" s="4">
        <f t="shared" si="0"/>
        <v>25</v>
      </c>
      <c r="C33" s="4"/>
      <c r="D33" s="37"/>
      <c r="E33" s="38"/>
      <c r="F33" s="38"/>
      <c r="G33" s="38"/>
      <c r="H33" s="38"/>
      <c r="I33" s="39"/>
      <c r="J33" s="3"/>
      <c r="K33" s="3"/>
      <c r="L33" s="3"/>
      <c r="M33" s="3"/>
      <c r="N33" s="3"/>
      <c r="O33" s="3"/>
      <c r="P33" s="3"/>
      <c r="Q33" s="12">
        <f t="shared" si="1"/>
        <v>0</v>
      </c>
    </row>
    <row r="34" spans="2:17">
      <c r="B34" s="4">
        <f t="shared" si="0"/>
        <v>26</v>
      </c>
      <c r="C34" s="4"/>
      <c r="D34" s="37"/>
      <c r="E34" s="38"/>
      <c r="F34" s="38"/>
      <c r="G34" s="38"/>
      <c r="H34" s="38"/>
      <c r="I34" s="39"/>
      <c r="J34" s="3"/>
      <c r="K34" s="3"/>
      <c r="L34" s="3"/>
      <c r="M34" s="3"/>
      <c r="N34" s="3"/>
      <c r="O34" s="3"/>
      <c r="P34" s="3"/>
      <c r="Q34" s="12">
        <f t="shared" si="1"/>
        <v>0</v>
      </c>
    </row>
    <row r="35" spans="2:17">
      <c r="B35" s="4">
        <f t="shared" si="0"/>
        <v>27</v>
      </c>
      <c r="C35" s="4"/>
      <c r="D35" s="37"/>
      <c r="E35" s="38"/>
      <c r="F35" s="38"/>
      <c r="G35" s="38"/>
      <c r="H35" s="38"/>
      <c r="I35" s="39"/>
      <c r="J35" s="3"/>
      <c r="K35" s="3"/>
      <c r="L35" s="3"/>
      <c r="M35" s="3"/>
      <c r="N35" s="3"/>
      <c r="O35" s="3"/>
      <c r="P35" s="3"/>
      <c r="Q35" s="12">
        <f t="shared" si="1"/>
        <v>0</v>
      </c>
    </row>
    <row r="36" spans="2:17">
      <c r="B36" s="4">
        <f t="shared" si="0"/>
        <v>28</v>
      </c>
      <c r="C36" s="4"/>
      <c r="D36" s="37"/>
      <c r="E36" s="38"/>
      <c r="F36" s="38"/>
      <c r="G36" s="38"/>
      <c r="H36" s="38"/>
      <c r="I36" s="39"/>
      <c r="J36" s="3"/>
      <c r="K36" s="3"/>
      <c r="L36" s="3"/>
      <c r="M36" s="3"/>
      <c r="N36" s="3"/>
      <c r="O36" s="3"/>
      <c r="P36" s="3"/>
      <c r="Q36" s="12">
        <f t="shared" si="1"/>
        <v>0</v>
      </c>
    </row>
    <row r="37" spans="2:17">
      <c r="B37" s="4">
        <f t="shared" si="0"/>
        <v>29</v>
      </c>
      <c r="C37" s="4"/>
      <c r="D37" s="37"/>
      <c r="E37" s="38"/>
      <c r="F37" s="38"/>
      <c r="G37" s="38"/>
      <c r="H37" s="38"/>
      <c r="I37" s="39"/>
      <c r="J37" s="3"/>
      <c r="K37" s="3"/>
      <c r="L37" s="3"/>
      <c r="M37" s="3"/>
      <c r="N37" s="3"/>
      <c r="O37" s="3"/>
      <c r="P37" s="3"/>
      <c r="Q37" s="12">
        <f t="shared" si="1"/>
        <v>0</v>
      </c>
    </row>
    <row r="38" spans="2:17">
      <c r="B38" s="4">
        <f t="shared" si="0"/>
        <v>30</v>
      </c>
      <c r="C38" s="4"/>
      <c r="D38" s="37"/>
      <c r="E38" s="38"/>
      <c r="F38" s="38"/>
      <c r="G38" s="38"/>
      <c r="H38" s="38"/>
      <c r="I38" s="39"/>
      <c r="J38" s="3"/>
      <c r="K38" s="3"/>
      <c r="L38" s="3"/>
      <c r="M38" s="3"/>
      <c r="N38" s="3"/>
      <c r="O38" s="3"/>
      <c r="P38" s="3"/>
      <c r="Q38" s="12">
        <f t="shared" si="1"/>
        <v>0</v>
      </c>
    </row>
    <row r="39" spans="2:17">
      <c r="B39" s="4">
        <f t="shared" si="0"/>
        <v>31</v>
      </c>
      <c r="C39" s="4"/>
      <c r="D39" s="36"/>
      <c r="E39" s="36"/>
      <c r="F39" s="36"/>
      <c r="G39" s="36"/>
      <c r="H39" s="36"/>
      <c r="I39" s="36"/>
      <c r="J39" s="3"/>
      <c r="K39" s="3"/>
      <c r="L39" s="3"/>
      <c r="M39" s="3"/>
      <c r="N39" s="3"/>
      <c r="O39" s="3"/>
      <c r="P39" s="3"/>
      <c r="Q39" s="12">
        <f t="shared" si="1"/>
        <v>0</v>
      </c>
    </row>
    <row r="40" spans="2:17">
      <c r="B40" s="4">
        <f t="shared" si="0"/>
        <v>32</v>
      </c>
      <c r="C40" s="4"/>
      <c r="D40" s="36"/>
      <c r="E40" s="36"/>
      <c r="F40" s="36"/>
      <c r="G40" s="36"/>
      <c r="H40" s="36"/>
      <c r="I40" s="36"/>
      <c r="J40" s="3"/>
      <c r="K40" s="3"/>
      <c r="L40" s="3"/>
      <c r="M40" s="3"/>
      <c r="N40" s="3"/>
      <c r="O40" s="3"/>
      <c r="P40" s="3"/>
      <c r="Q40" s="12">
        <f t="shared" si="1"/>
        <v>0</v>
      </c>
    </row>
    <row r="41" spans="2:17">
      <c r="B41" s="4">
        <f t="shared" si="0"/>
        <v>33</v>
      </c>
      <c r="C41" s="4"/>
      <c r="D41" s="36"/>
      <c r="E41" s="36"/>
      <c r="F41" s="36"/>
      <c r="G41" s="36"/>
      <c r="H41" s="36"/>
      <c r="I41" s="36"/>
      <c r="J41" s="3"/>
      <c r="K41" s="3"/>
      <c r="L41" s="3"/>
      <c r="M41" s="3"/>
      <c r="N41" s="3"/>
      <c r="O41" s="3"/>
      <c r="P41" s="3"/>
      <c r="Q41" s="12">
        <f t="shared" si="1"/>
        <v>0</v>
      </c>
    </row>
    <row r="42" spans="2:17">
      <c r="B42" s="4">
        <f t="shared" si="0"/>
        <v>34</v>
      </c>
      <c r="C42" s="4"/>
      <c r="D42" s="36"/>
      <c r="E42" s="36"/>
      <c r="F42" s="36"/>
      <c r="G42" s="36"/>
      <c r="H42" s="36"/>
      <c r="I42" s="36"/>
      <c r="J42" s="3"/>
      <c r="K42" s="3"/>
      <c r="L42" s="3"/>
      <c r="M42" s="3"/>
      <c r="N42" s="3"/>
      <c r="O42" s="3"/>
      <c r="P42" s="3"/>
      <c r="Q42" s="12">
        <f t="shared" si="1"/>
        <v>0</v>
      </c>
    </row>
    <row r="43" spans="2:17">
      <c r="B43" s="4">
        <f t="shared" si="0"/>
        <v>35</v>
      </c>
      <c r="C43" s="4"/>
      <c r="D43" s="36"/>
      <c r="E43" s="36"/>
      <c r="F43" s="36"/>
      <c r="G43" s="36"/>
      <c r="H43" s="36"/>
      <c r="I43" s="36"/>
      <c r="J43" s="3"/>
      <c r="K43" s="3"/>
      <c r="L43" s="3"/>
      <c r="M43" s="3"/>
      <c r="N43" s="3"/>
      <c r="O43" s="3"/>
      <c r="P43" s="3"/>
      <c r="Q43" s="12">
        <f t="shared" si="1"/>
        <v>0</v>
      </c>
    </row>
    <row r="44" spans="2:17">
      <c r="B44" s="4">
        <f t="shared" si="0"/>
        <v>36</v>
      </c>
      <c r="C44" s="4"/>
      <c r="D44" s="36"/>
      <c r="E44" s="36"/>
      <c r="F44" s="36"/>
      <c r="G44" s="36"/>
      <c r="H44" s="36"/>
      <c r="I44" s="36"/>
      <c r="J44" s="3"/>
      <c r="K44" s="3"/>
      <c r="L44" s="3"/>
      <c r="M44" s="3"/>
      <c r="N44" s="3"/>
      <c r="O44" s="3"/>
      <c r="P44" s="3"/>
      <c r="Q44" s="12">
        <f t="shared" si="1"/>
        <v>0</v>
      </c>
    </row>
    <row r="45" spans="2:17">
      <c r="B45" s="4">
        <f t="shared" si="0"/>
        <v>37</v>
      </c>
      <c r="C45" s="17"/>
      <c r="D45" s="33"/>
      <c r="E45" s="33"/>
      <c r="F45" s="33"/>
      <c r="G45" s="33"/>
      <c r="H45" s="33"/>
      <c r="I45" s="33"/>
      <c r="J45" s="3"/>
      <c r="K45" s="3"/>
      <c r="L45" s="3"/>
      <c r="M45" s="3"/>
      <c r="N45" s="3"/>
      <c r="O45" s="3"/>
      <c r="P45" s="3"/>
      <c r="Q45" s="12">
        <f t="shared" ref="Q45:Q53" si="2">SUM(J45:P45)/7</f>
        <v>0</v>
      </c>
    </row>
    <row r="46" spans="2:17">
      <c r="B46" s="4">
        <f t="shared" si="0"/>
        <v>38</v>
      </c>
      <c r="C46" s="17"/>
      <c r="D46" s="33"/>
      <c r="E46" s="33"/>
      <c r="F46" s="33"/>
      <c r="G46" s="33"/>
      <c r="H46" s="33"/>
      <c r="I46" s="33"/>
      <c r="J46" s="3"/>
      <c r="K46" s="3"/>
      <c r="L46" s="3"/>
      <c r="M46" s="3"/>
      <c r="N46" s="3"/>
      <c r="O46" s="3"/>
      <c r="P46" s="3"/>
      <c r="Q46" s="12">
        <f t="shared" si="2"/>
        <v>0</v>
      </c>
    </row>
    <row r="47" spans="2:17">
      <c r="B47" s="4">
        <f t="shared" si="0"/>
        <v>39</v>
      </c>
      <c r="C47" s="17"/>
      <c r="D47" s="33"/>
      <c r="E47" s="33"/>
      <c r="F47" s="33"/>
      <c r="G47" s="33"/>
      <c r="H47" s="33"/>
      <c r="I47" s="33"/>
      <c r="J47" s="3"/>
      <c r="K47" s="3"/>
      <c r="L47" s="3"/>
      <c r="M47" s="3"/>
      <c r="N47" s="3"/>
      <c r="O47" s="3"/>
      <c r="P47" s="3"/>
      <c r="Q47" s="12">
        <f t="shared" si="2"/>
        <v>0</v>
      </c>
    </row>
    <row r="48" spans="2:17">
      <c r="B48" s="4">
        <f t="shared" si="0"/>
        <v>40</v>
      </c>
      <c r="C48" s="17"/>
      <c r="D48" s="33"/>
      <c r="E48" s="33"/>
      <c r="F48" s="33"/>
      <c r="G48" s="33"/>
      <c r="H48" s="33"/>
      <c r="I48" s="33"/>
      <c r="J48" s="3"/>
      <c r="K48" s="3"/>
      <c r="L48" s="3"/>
      <c r="M48" s="3"/>
      <c r="N48" s="3"/>
      <c r="O48" s="3"/>
      <c r="P48" s="3"/>
      <c r="Q48" s="12">
        <f t="shared" si="2"/>
        <v>0</v>
      </c>
    </row>
    <row r="49" spans="2:17">
      <c r="B49" s="4">
        <f t="shared" si="0"/>
        <v>41</v>
      </c>
      <c r="C49" s="17"/>
      <c r="D49" s="33"/>
      <c r="E49" s="33"/>
      <c r="F49" s="33"/>
      <c r="G49" s="33"/>
      <c r="H49" s="33"/>
      <c r="I49" s="33"/>
      <c r="J49" s="3"/>
      <c r="K49" s="3"/>
      <c r="L49" s="3"/>
      <c r="M49" s="3"/>
      <c r="N49" s="3"/>
      <c r="O49" s="3"/>
      <c r="P49" s="3"/>
      <c r="Q49" s="12">
        <f t="shared" si="2"/>
        <v>0</v>
      </c>
    </row>
    <row r="50" spans="2:17">
      <c r="B50" s="4">
        <f t="shared" si="0"/>
        <v>42</v>
      </c>
      <c r="C50" s="17"/>
      <c r="D50" s="33"/>
      <c r="E50" s="33"/>
      <c r="F50" s="33"/>
      <c r="G50" s="33"/>
      <c r="H50" s="33"/>
      <c r="I50" s="33"/>
      <c r="J50" s="3"/>
      <c r="K50" s="3"/>
      <c r="L50" s="3"/>
      <c r="M50" s="3"/>
      <c r="N50" s="3"/>
      <c r="O50" s="3"/>
      <c r="P50" s="3"/>
      <c r="Q50" s="12">
        <f t="shared" si="2"/>
        <v>0</v>
      </c>
    </row>
    <row r="51" spans="2:17">
      <c r="B51" s="4">
        <f t="shared" si="0"/>
        <v>43</v>
      </c>
      <c r="C51" s="17"/>
      <c r="D51" s="33"/>
      <c r="E51" s="33"/>
      <c r="F51" s="33"/>
      <c r="G51" s="33"/>
      <c r="H51" s="33"/>
      <c r="I51" s="33"/>
      <c r="J51" s="3"/>
      <c r="K51" s="3"/>
      <c r="L51" s="3"/>
      <c r="M51" s="3"/>
      <c r="N51" s="3"/>
      <c r="O51" s="3"/>
      <c r="P51" s="3"/>
      <c r="Q51" s="12">
        <f t="shared" si="2"/>
        <v>0</v>
      </c>
    </row>
    <row r="52" spans="2:17">
      <c r="B52" s="4">
        <f t="shared" si="0"/>
        <v>44</v>
      </c>
      <c r="C52" s="17"/>
      <c r="D52" s="33"/>
      <c r="E52" s="33"/>
      <c r="F52" s="33"/>
      <c r="G52" s="33"/>
      <c r="H52" s="33"/>
      <c r="I52" s="33"/>
      <c r="J52" s="3"/>
      <c r="K52" s="3"/>
      <c r="L52" s="3"/>
      <c r="M52" s="3"/>
      <c r="N52" s="3"/>
      <c r="O52" s="3"/>
      <c r="P52" s="3"/>
      <c r="Q52" s="12">
        <f t="shared" si="2"/>
        <v>0</v>
      </c>
    </row>
    <row r="53" spans="2:17">
      <c r="B53" s="4">
        <f t="shared" si="0"/>
        <v>45</v>
      </c>
      <c r="C53" s="9"/>
      <c r="D53" s="34"/>
      <c r="E53" s="34"/>
      <c r="F53" s="34"/>
      <c r="G53" s="34"/>
      <c r="H53" s="34"/>
      <c r="I53" s="34"/>
      <c r="J53" s="9"/>
      <c r="K53" s="9"/>
      <c r="L53" s="9"/>
      <c r="M53" s="9"/>
      <c r="N53" s="9"/>
      <c r="O53" s="9"/>
      <c r="P53" s="9"/>
      <c r="Q53" s="12">
        <f t="shared" si="2"/>
        <v>0</v>
      </c>
    </row>
    <row r="54" spans="2:17">
      <c r="C54" s="28"/>
      <c r="D54" s="28"/>
      <c r="E54" s="5"/>
      <c r="H54" s="35" t="s">
        <v>38</v>
      </c>
      <c r="I54" s="35"/>
      <c r="J54" s="2">
        <f t="shared" ref="J54:P54" si="3">COUNTIF(J9:J53,"&gt;=70")</f>
        <v>15</v>
      </c>
      <c r="K54" s="2">
        <f t="shared" si="3"/>
        <v>0</v>
      </c>
      <c r="L54" s="2">
        <f t="shared" si="3"/>
        <v>0</v>
      </c>
      <c r="M54" s="2">
        <f t="shared" si="3"/>
        <v>0</v>
      </c>
      <c r="N54" s="2">
        <f t="shared" si="3"/>
        <v>0</v>
      </c>
      <c r="O54" s="2">
        <f t="shared" si="3"/>
        <v>0</v>
      </c>
      <c r="P54" s="2">
        <f t="shared" si="3"/>
        <v>0</v>
      </c>
      <c r="Q54" s="18">
        <f>COUNTIF(Q9:Q48,"&gt;=70")</f>
        <v>0</v>
      </c>
    </row>
    <row r="55" spans="2:17">
      <c r="C55" s="28"/>
      <c r="D55" s="28"/>
      <c r="E55" s="6"/>
      <c r="H55" s="32" t="s">
        <v>39</v>
      </c>
      <c r="I55" s="32"/>
      <c r="J55" s="1">
        <f t="shared" ref="J55:Q55" si="4">COUNTIF(J9:J53,"&lt;70")</f>
        <v>2</v>
      </c>
      <c r="K55" s="1">
        <f t="shared" si="4"/>
        <v>0</v>
      </c>
      <c r="L55" s="1">
        <f t="shared" si="4"/>
        <v>0</v>
      </c>
      <c r="M55" s="1">
        <f t="shared" si="4"/>
        <v>0</v>
      </c>
      <c r="N55" s="1">
        <f t="shared" si="4"/>
        <v>0</v>
      </c>
      <c r="O55" s="1">
        <f t="shared" si="4"/>
        <v>0</v>
      </c>
      <c r="P55" s="1">
        <f t="shared" si="4"/>
        <v>0</v>
      </c>
      <c r="Q55" s="1">
        <f t="shared" si="4"/>
        <v>45</v>
      </c>
    </row>
    <row r="56" spans="2:17">
      <c r="C56" s="28"/>
      <c r="D56" s="28"/>
      <c r="E56" s="28"/>
      <c r="H56" s="32" t="s">
        <v>40</v>
      </c>
      <c r="I56" s="32"/>
      <c r="J56" s="1">
        <f t="shared" ref="J56:Q56" si="5">COUNT(J9:J53)</f>
        <v>17</v>
      </c>
      <c r="K56" s="1">
        <f t="shared" si="5"/>
        <v>0</v>
      </c>
      <c r="L56" s="1">
        <f t="shared" si="5"/>
        <v>0</v>
      </c>
      <c r="M56" s="1">
        <f t="shared" si="5"/>
        <v>0</v>
      </c>
      <c r="N56" s="1">
        <f t="shared" si="5"/>
        <v>0</v>
      </c>
      <c r="O56" s="1">
        <f t="shared" si="5"/>
        <v>0</v>
      </c>
      <c r="P56" s="1">
        <f t="shared" si="5"/>
        <v>0</v>
      </c>
      <c r="Q56" s="1">
        <f t="shared" si="5"/>
        <v>45</v>
      </c>
    </row>
    <row r="57" spans="2:17">
      <c r="C57" s="28"/>
      <c r="D57" s="28"/>
      <c r="E57" s="5"/>
      <c r="H57" s="29" t="s">
        <v>41</v>
      </c>
      <c r="I57" s="29"/>
      <c r="J57" s="19">
        <f t="shared" ref="J57:Q57" si="6">J54/J56</f>
        <v>0.88235294117647056</v>
      </c>
      <c r="K57" s="20" t="e">
        <f t="shared" si="6"/>
        <v>#DIV/0!</v>
      </c>
      <c r="L57" s="20" t="e">
        <f t="shared" si="6"/>
        <v>#DIV/0!</v>
      </c>
      <c r="M57" s="20" t="e">
        <f t="shared" si="6"/>
        <v>#DIV/0!</v>
      </c>
      <c r="N57" s="20" t="e">
        <f t="shared" si="6"/>
        <v>#DIV/0!</v>
      </c>
      <c r="O57" s="20" t="e">
        <f t="shared" si="6"/>
        <v>#DIV/0!</v>
      </c>
      <c r="P57" s="20" t="e">
        <f t="shared" si="6"/>
        <v>#DIV/0!</v>
      </c>
      <c r="Q57" s="20">
        <f t="shared" si="6"/>
        <v>0</v>
      </c>
    </row>
    <row r="58" spans="2:17">
      <c r="C58" s="28"/>
      <c r="D58" s="28"/>
      <c r="E58" s="5"/>
      <c r="H58" s="29" t="s">
        <v>42</v>
      </c>
      <c r="I58" s="29"/>
      <c r="J58" s="19">
        <f t="shared" ref="J58:Q58" si="7">J55/J56</f>
        <v>0.11764705882352941</v>
      </c>
      <c r="K58" s="19" t="e">
        <f t="shared" si="7"/>
        <v>#DIV/0!</v>
      </c>
      <c r="L58" s="20" t="e">
        <f t="shared" si="7"/>
        <v>#DIV/0!</v>
      </c>
      <c r="M58" s="20" t="e">
        <f t="shared" si="7"/>
        <v>#DIV/0!</v>
      </c>
      <c r="N58" s="20" t="e">
        <f t="shared" si="7"/>
        <v>#DIV/0!</v>
      </c>
      <c r="O58" s="20" t="e">
        <f t="shared" si="7"/>
        <v>#DIV/0!</v>
      </c>
      <c r="P58" s="20" t="e">
        <f t="shared" si="7"/>
        <v>#DIV/0!</v>
      </c>
      <c r="Q58" s="20">
        <f t="shared" si="7"/>
        <v>1</v>
      </c>
    </row>
    <row r="59" spans="2:17">
      <c r="C59" s="28"/>
      <c r="D59" s="28"/>
      <c r="E59" s="6"/>
    </row>
    <row r="60" spans="2:17">
      <c r="C60" s="5"/>
      <c r="D60" s="5"/>
      <c r="E60" s="6"/>
    </row>
    <row r="61" spans="2:17">
      <c r="J61" s="30"/>
      <c r="K61" s="30"/>
      <c r="L61" s="30"/>
      <c r="M61" s="30"/>
      <c r="N61" s="30"/>
      <c r="O61" s="30"/>
      <c r="P61" s="30"/>
    </row>
    <row r="62" spans="2:17">
      <c r="J62" s="31" t="s">
        <v>43</v>
      </c>
      <c r="K62" s="31"/>
      <c r="L62" s="31"/>
      <c r="M62" s="31"/>
      <c r="N62" s="31"/>
      <c r="O62" s="31"/>
      <c r="P62" s="31"/>
    </row>
  </sheetData>
  <mergeCells count="67">
    <mergeCell ref="D13:I13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12:I12"/>
    <mergeCell ref="D25:I25"/>
    <mergeCell ref="D14:I14"/>
    <mergeCell ref="D15:I15"/>
    <mergeCell ref="D16:I16"/>
    <mergeCell ref="D17:I17"/>
    <mergeCell ref="D18:I18"/>
    <mergeCell ref="D19:I19"/>
    <mergeCell ref="D20:I20"/>
    <mergeCell ref="D21:I21"/>
    <mergeCell ref="D22:I22"/>
    <mergeCell ref="D23:I23"/>
    <mergeCell ref="D24:I24"/>
    <mergeCell ref="D37:I37"/>
    <mergeCell ref="D26:I26"/>
    <mergeCell ref="D27:I27"/>
    <mergeCell ref="D28:I28"/>
    <mergeCell ref="D29:I29"/>
    <mergeCell ref="D30:I30"/>
    <mergeCell ref="D31:I31"/>
    <mergeCell ref="D32:I32"/>
    <mergeCell ref="D33:I33"/>
    <mergeCell ref="D34:I34"/>
    <mergeCell ref="D35:I35"/>
    <mergeCell ref="D36:I36"/>
    <mergeCell ref="D49:I49"/>
    <mergeCell ref="D38:I38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48:I48"/>
    <mergeCell ref="D50:I50"/>
    <mergeCell ref="D51:I51"/>
    <mergeCell ref="D52:I52"/>
    <mergeCell ref="D53:I53"/>
    <mergeCell ref="C54:D54"/>
    <mergeCell ref="H54:I54"/>
    <mergeCell ref="C55:D55"/>
    <mergeCell ref="H55:I55"/>
    <mergeCell ref="C56:E56"/>
    <mergeCell ref="H56:I56"/>
    <mergeCell ref="C57:D57"/>
    <mergeCell ref="H57:I57"/>
    <mergeCell ref="C58:D58"/>
    <mergeCell ref="H58:I58"/>
    <mergeCell ref="C59:D59"/>
    <mergeCell ref="J61:P61"/>
    <mergeCell ref="J62:P62"/>
  </mergeCells>
  <pageMargins left="0.23611111111111099" right="0.23611111111111099" top="0.74791666666666701" bottom="0.74791666666666701" header="0.511811023622047" footer="0.511811023622047"/>
  <pageSetup scale="75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Y62"/>
  <sheetViews>
    <sheetView topLeftCell="B1" zoomScale="110" zoomScaleNormal="110" workbookViewId="0">
      <selection activeCell="T16" sqref="T16:V18"/>
    </sheetView>
  </sheetViews>
  <sheetFormatPr baseColWidth="10" defaultColWidth="10.42578125" defaultRowHeight="15"/>
  <cols>
    <col min="1" max="1" width="1.28515625" customWidth="1"/>
    <col min="2" max="2" width="5" customWidth="1"/>
    <col min="3" max="3" width="10.85546875" customWidth="1"/>
    <col min="4" max="9" width="7.7109375" customWidth="1"/>
    <col min="10" max="10" width="7.140625" customWidth="1"/>
    <col min="11" max="12" width="5.7109375" customWidth="1"/>
    <col min="13" max="13" width="6.42578125" customWidth="1"/>
    <col min="14" max="16" width="5.7109375" customWidth="1"/>
    <col min="17" max="17" width="8.7109375" customWidth="1"/>
    <col min="18" max="19" width="5.7109375" customWidth="1"/>
    <col min="20" max="20" width="11.140625" customWidth="1"/>
    <col min="21" max="22" width="9.140625" customWidth="1"/>
  </cols>
  <sheetData>
    <row r="2" spans="2:25" ht="15.75">
      <c r="B2" s="44" t="s">
        <v>0</v>
      </c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7"/>
      <c r="R2" s="7"/>
    </row>
    <row r="3" spans="2:25">
      <c r="C3" s="45" t="s">
        <v>1</v>
      </c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5"/>
      <c r="R3" s="5"/>
    </row>
    <row r="4" spans="2:25">
      <c r="C4" t="s">
        <v>2</v>
      </c>
      <c r="D4" s="50" t="s">
        <v>164</v>
      </c>
      <c r="E4" s="50"/>
      <c r="F4" s="50"/>
      <c r="G4" s="50"/>
      <c r="I4" t="s">
        <v>3</v>
      </c>
      <c r="J4" s="47" t="s">
        <v>165</v>
      </c>
      <c r="K4" s="47"/>
      <c r="M4" t="s">
        <v>4</v>
      </c>
      <c r="N4" s="48">
        <f ca="1">TODAY()</f>
        <v>45748</v>
      </c>
      <c r="O4" s="48"/>
    </row>
    <row r="5" spans="2:25" ht="6.75" customHeight="1">
      <c r="D5" s="8"/>
      <c r="E5" s="8"/>
      <c r="F5" s="8"/>
      <c r="G5" s="8"/>
    </row>
    <row r="6" spans="2:25">
      <c r="C6" t="s">
        <v>5</v>
      </c>
      <c r="D6" s="47" t="s">
        <v>166</v>
      </c>
      <c r="E6" s="47"/>
      <c r="F6" s="47"/>
      <c r="G6" s="47"/>
      <c r="I6" s="28" t="s">
        <v>6</v>
      </c>
      <c r="J6" s="28"/>
      <c r="K6" s="49" t="s">
        <v>7</v>
      </c>
      <c r="L6" s="49"/>
      <c r="M6" s="49"/>
      <c r="N6" s="49"/>
      <c r="O6" s="49"/>
      <c r="P6" s="49"/>
    </row>
    <row r="7" spans="2:25" ht="11.25" customHeight="1"/>
    <row r="8" spans="2:25">
      <c r="B8" s="9" t="s">
        <v>8</v>
      </c>
      <c r="C8" s="9" t="s">
        <v>9</v>
      </c>
      <c r="D8" s="40" t="s">
        <v>10</v>
      </c>
      <c r="E8" s="40"/>
      <c r="F8" s="40"/>
      <c r="G8" s="40"/>
      <c r="H8" s="40"/>
      <c r="I8" s="40"/>
      <c r="J8" s="3" t="s">
        <v>11</v>
      </c>
      <c r="K8" s="3" t="s">
        <v>12</v>
      </c>
      <c r="L8" s="3" t="s">
        <v>13</v>
      </c>
      <c r="M8" s="3" t="s">
        <v>14</v>
      </c>
      <c r="N8" s="3" t="s">
        <v>15</v>
      </c>
      <c r="O8" s="3" t="s">
        <v>16</v>
      </c>
      <c r="P8" s="3" t="s">
        <v>17</v>
      </c>
      <c r="Q8" s="10" t="s">
        <v>18</v>
      </c>
      <c r="S8" s="22"/>
      <c r="T8" s="22"/>
      <c r="U8" s="22"/>
      <c r="V8" s="22"/>
      <c r="W8" s="22"/>
      <c r="X8" s="22"/>
    </row>
    <row r="9" spans="2:25">
      <c r="B9" s="4">
        <v>1</v>
      </c>
      <c r="C9" s="9" t="s">
        <v>19</v>
      </c>
      <c r="D9" s="40" t="s">
        <v>20</v>
      </c>
      <c r="E9" s="40"/>
      <c r="F9" s="40"/>
      <c r="G9" s="40"/>
      <c r="H9" s="40"/>
      <c r="I9" s="40"/>
      <c r="J9" s="11">
        <v>98.86</v>
      </c>
      <c r="K9" s="11">
        <v>99</v>
      </c>
      <c r="L9" s="11"/>
      <c r="M9" s="3"/>
      <c r="N9" s="3"/>
      <c r="O9" s="3"/>
      <c r="P9" s="3"/>
      <c r="Q9" s="12">
        <f>SUM(J9:P9)/5</f>
        <v>39.572000000000003</v>
      </c>
      <c r="S9" s="22"/>
      <c r="T9" s="22"/>
      <c r="U9" s="22"/>
      <c r="V9" s="22"/>
      <c r="W9" s="22"/>
      <c r="X9" s="22"/>
      <c r="Y9" s="14"/>
    </row>
    <row r="10" spans="2:25">
      <c r="B10" s="4">
        <f t="shared" ref="B10:B53" si="0">B9+1</f>
        <v>2</v>
      </c>
      <c r="C10" s="9" t="s">
        <v>21</v>
      </c>
      <c r="D10" s="40" t="s">
        <v>22</v>
      </c>
      <c r="E10" s="40"/>
      <c r="F10" s="40"/>
      <c r="G10" s="40"/>
      <c r="H10" s="40"/>
      <c r="I10" s="40"/>
      <c r="J10" s="11">
        <v>96.36</v>
      </c>
      <c r="K10" s="11">
        <v>96</v>
      </c>
      <c r="L10" s="11"/>
      <c r="M10" s="3"/>
      <c r="N10" s="3"/>
      <c r="O10" s="3"/>
      <c r="P10" s="3"/>
      <c r="Q10" s="12">
        <f t="shared" ref="Q10:Q16" si="1">SUM(J10:P10)/5</f>
        <v>38.472000000000001</v>
      </c>
      <c r="S10" s="26">
        <f>AVERAGE(J9:J16)</f>
        <v>82.814999999999998</v>
      </c>
      <c r="T10" s="25"/>
      <c r="U10" s="22"/>
      <c r="V10" s="24"/>
      <c r="W10" s="24"/>
      <c r="X10" s="24"/>
      <c r="Y10" s="15">
        <f>X11*100/27</f>
        <v>0</v>
      </c>
    </row>
    <row r="11" spans="2:25">
      <c r="B11" s="4">
        <f t="shared" si="0"/>
        <v>3</v>
      </c>
      <c r="C11" s="9" t="s">
        <v>23</v>
      </c>
      <c r="D11" s="40" t="s">
        <v>24</v>
      </c>
      <c r="E11" s="40"/>
      <c r="F11" s="40"/>
      <c r="G11" s="40"/>
      <c r="H11" s="40"/>
      <c r="I11" s="40"/>
      <c r="J11" s="11">
        <v>0</v>
      </c>
      <c r="K11" s="11">
        <v>70</v>
      </c>
      <c r="L11" s="11"/>
      <c r="M11" s="3"/>
      <c r="N11" s="3"/>
      <c r="O11" s="3"/>
      <c r="P11" s="3"/>
      <c r="Q11" s="12">
        <f t="shared" si="1"/>
        <v>14</v>
      </c>
      <c r="S11" s="25"/>
      <c r="T11" s="26">
        <f>S12*100/8</f>
        <v>75</v>
      </c>
      <c r="U11" s="22"/>
      <c r="V11" s="22"/>
      <c r="W11" s="22"/>
      <c r="X11" s="22"/>
      <c r="Y11" s="14"/>
    </row>
    <row r="12" spans="2:25">
      <c r="B12" s="4">
        <f t="shared" si="0"/>
        <v>4</v>
      </c>
      <c r="C12" s="9" t="s">
        <v>25</v>
      </c>
      <c r="D12" s="40" t="s">
        <v>26</v>
      </c>
      <c r="E12" s="40"/>
      <c r="F12" s="40"/>
      <c r="G12" s="40"/>
      <c r="H12" s="40"/>
      <c r="I12" s="40"/>
      <c r="J12" s="11">
        <v>96.86</v>
      </c>
      <c r="K12" s="11">
        <v>97</v>
      </c>
      <c r="L12" s="11"/>
      <c r="M12" s="3"/>
      <c r="N12" s="3"/>
      <c r="O12" s="3"/>
      <c r="P12" s="3"/>
      <c r="Q12" s="12">
        <f t="shared" si="1"/>
        <v>38.772000000000006</v>
      </c>
      <c r="S12" s="25">
        <f>COUNTIF(J9:J16,"&gt;=83")</f>
        <v>6</v>
      </c>
      <c r="T12" s="25"/>
      <c r="U12" s="22"/>
      <c r="V12" s="22"/>
      <c r="W12" s="22"/>
      <c r="X12" s="22"/>
      <c r="Y12" s="14"/>
    </row>
    <row r="13" spans="2:25">
      <c r="B13" s="4">
        <f t="shared" si="0"/>
        <v>5</v>
      </c>
      <c r="C13" s="9" t="s">
        <v>27</v>
      </c>
      <c r="D13" s="40" t="s">
        <v>28</v>
      </c>
      <c r="E13" s="40"/>
      <c r="F13" s="40"/>
      <c r="G13" s="40"/>
      <c r="H13" s="40"/>
      <c r="I13" s="40"/>
      <c r="J13" s="11">
        <v>98.86</v>
      </c>
      <c r="K13" s="11">
        <v>99</v>
      </c>
      <c r="L13" s="11"/>
      <c r="M13" s="3"/>
      <c r="N13" s="3"/>
      <c r="O13" s="3"/>
      <c r="P13" s="3"/>
      <c r="Q13" s="12">
        <f t="shared" si="1"/>
        <v>39.572000000000003</v>
      </c>
      <c r="S13" s="22"/>
      <c r="T13" s="22"/>
      <c r="U13" s="22"/>
      <c r="V13" s="22"/>
      <c r="W13" s="22"/>
      <c r="X13" s="22"/>
      <c r="Y13" s="14"/>
    </row>
    <row r="14" spans="2:25">
      <c r="B14" s="4">
        <f t="shared" si="0"/>
        <v>6</v>
      </c>
      <c r="C14" s="9" t="s">
        <v>29</v>
      </c>
      <c r="D14" s="40" t="s">
        <v>30</v>
      </c>
      <c r="E14" s="40"/>
      <c r="F14" s="40"/>
      <c r="G14" s="40"/>
      <c r="H14" s="40"/>
      <c r="I14" s="40"/>
      <c r="J14" s="11">
        <v>80.86</v>
      </c>
      <c r="K14" s="11">
        <v>83</v>
      </c>
      <c r="L14" s="11"/>
      <c r="M14" s="3"/>
      <c r="N14" s="3"/>
      <c r="O14" s="3"/>
      <c r="P14" s="3"/>
      <c r="Q14" s="12">
        <f t="shared" si="1"/>
        <v>32.772000000000006</v>
      </c>
      <c r="S14" s="22"/>
      <c r="T14" s="22"/>
      <c r="U14" s="22"/>
      <c r="V14" s="22"/>
      <c r="W14" s="22"/>
      <c r="X14" s="22"/>
      <c r="Y14" s="14"/>
    </row>
    <row r="15" spans="2:25">
      <c r="B15" s="4">
        <f t="shared" si="0"/>
        <v>7</v>
      </c>
      <c r="C15" s="9" t="s">
        <v>31</v>
      </c>
      <c r="D15" s="40" t="s">
        <v>32</v>
      </c>
      <c r="E15" s="40"/>
      <c r="F15" s="40"/>
      <c r="G15" s="40"/>
      <c r="H15" s="40"/>
      <c r="I15" s="40"/>
      <c r="J15" s="11">
        <v>98.86</v>
      </c>
      <c r="K15" s="11">
        <v>97</v>
      </c>
      <c r="L15" s="11"/>
      <c r="M15" s="3"/>
      <c r="N15" s="3"/>
      <c r="O15" s="3"/>
      <c r="P15" s="3"/>
      <c r="Q15" s="12">
        <f t="shared" si="1"/>
        <v>39.172000000000004</v>
      </c>
      <c r="S15" s="22"/>
      <c r="T15" s="22"/>
      <c r="U15" s="22"/>
      <c r="V15" s="22"/>
      <c r="W15" s="22"/>
      <c r="X15" s="22"/>
      <c r="Y15" s="14"/>
    </row>
    <row r="16" spans="2:25">
      <c r="B16" s="4">
        <f t="shared" si="0"/>
        <v>8</v>
      </c>
      <c r="C16" s="9" t="s">
        <v>33</v>
      </c>
      <c r="D16" s="40" t="s">
        <v>34</v>
      </c>
      <c r="E16" s="40"/>
      <c r="F16" s="40"/>
      <c r="G16" s="40"/>
      <c r="H16" s="40"/>
      <c r="I16" s="40"/>
      <c r="J16" s="11">
        <v>91.86</v>
      </c>
      <c r="K16" s="11">
        <v>93</v>
      </c>
      <c r="L16" s="11"/>
      <c r="M16" s="3"/>
      <c r="N16" s="3"/>
      <c r="O16" s="3"/>
      <c r="P16" s="3"/>
      <c r="Q16" s="12">
        <f t="shared" si="1"/>
        <v>36.972000000000001</v>
      </c>
      <c r="S16" s="22"/>
      <c r="T16" s="26">
        <f>AVERAGE((K9:K16))</f>
        <v>91.75</v>
      </c>
      <c r="U16" s="25"/>
      <c r="V16" s="25">
        <f>6*100/8</f>
        <v>75</v>
      </c>
      <c r="W16" s="22"/>
      <c r="X16" s="22"/>
      <c r="Y16" s="14"/>
    </row>
    <row r="17" spans="2:25">
      <c r="B17" s="4">
        <f t="shared" si="0"/>
        <v>9</v>
      </c>
      <c r="C17" s="9"/>
      <c r="D17" s="40"/>
      <c r="E17" s="40"/>
      <c r="F17" s="40"/>
      <c r="G17" s="40"/>
      <c r="H17" s="40"/>
      <c r="I17" s="40"/>
      <c r="J17" s="11"/>
      <c r="K17" s="11"/>
      <c r="L17" s="11"/>
      <c r="M17" s="3"/>
      <c r="N17" s="3"/>
      <c r="O17" s="3"/>
      <c r="P17" s="3"/>
      <c r="Q17" s="12">
        <f t="shared" ref="Q17:Q35" si="2">SUM(J17:P17)/4</f>
        <v>0</v>
      </c>
      <c r="S17" s="22"/>
      <c r="T17" s="25"/>
      <c r="U17" s="25"/>
      <c r="V17" s="25"/>
      <c r="W17" s="22"/>
      <c r="X17" s="22"/>
      <c r="Y17" s="14"/>
    </row>
    <row r="18" spans="2:25">
      <c r="B18" s="4">
        <f t="shared" si="0"/>
        <v>10</v>
      </c>
      <c r="C18" s="9"/>
      <c r="D18" s="40"/>
      <c r="E18" s="40"/>
      <c r="F18" s="40"/>
      <c r="G18" s="40"/>
      <c r="H18" s="40"/>
      <c r="I18" s="40"/>
      <c r="J18" s="11"/>
      <c r="K18" s="11"/>
      <c r="L18" s="11"/>
      <c r="M18" s="3"/>
      <c r="N18" s="3"/>
      <c r="O18" s="3"/>
      <c r="P18" s="3"/>
      <c r="Q18" s="12">
        <f t="shared" si="2"/>
        <v>0</v>
      </c>
      <c r="S18" s="22"/>
      <c r="T18" s="25">
        <f>COUNTIF(K9:K16,"&gt;=92")</f>
        <v>6</v>
      </c>
      <c r="U18" s="25"/>
      <c r="V18" s="25"/>
      <c r="W18" s="22"/>
      <c r="X18" s="22"/>
      <c r="Y18" s="14"/>
    </row>
    <row r="19" spans="2:25">
      <c r="B19" s="4">
        <f t="shared" si="0"/>
        <v>11</v>
      </c>
      <c r="C19" s="9"/>
      <c r="D19" s="40"/>
      <c r="E19" s="40"/>
      <c r="F19" s="40"/>
      <c r="G19" s="40"/>
      <c r="H19" s="40"/>
      <c r="I19" s="40"/>
      <c r="J19" s="11"/>
      <c r="K19" s="11"/>
      <c r="L19" s="11"/>
      <c r="M19" s="3"/>
      <c r="N19" s="3"/>
      <c r="O19" s="3"/>
      <c r="P19" s="3"/>
      <c r="Q19" s="12">
        <f t="shared" si="2"/>
        <v>0</v>
      </c>
      <c r="S19" s="22"/>
      <c r="T19" s="22"/>
      <c r="U19" s="22"/>
      <c r="V19" s="22"/>
      <c r="W19" s="22"/>
      <c r="X19" s="22"/>
      <c r="Y19" s="14"/>
    </row>
    <row r="20" spans="2:25">
      <c r="B20" s="4">
        <f t="shared" si="0"/>
        <v>12</v>
      </c>
      <c r="C20" s="9"/>
      <c r="D20" s="40"/>
      <c r="E20" s="40"/>
      <c r="F20" s="40"/>
      <c r="G20" s="40"/>
      <c r="H20" s="40"/>
      <c r="I20" s="40"/>
      <c r="J20" s="11"/>
      <c r="K20" s="11"/>
      <c r="L20" s="11"/>
      <c r="M20" s="3"/>
      <c r="N20" s="3"/>
      <c r="O20" s="3"/>
      <c r="P20" s="3"/>
      <c r="Q20" s="12">
        <f t="shared" si="2"/>
        <v>0</v>
      </c>
      <c r="S20" s="22"/>
      <c r="T20" s="22"/>
      <c r="U20" s="22"/>
      <c r="V20" s="22"/>
      <c r="W20" s="22"/>
      <c r="X20" s="22"/>
      <c r="Y20" s="14"/>
    </row>
    <row r="21" spans="2:25">
      <c r="B21" s="4">
        <f t="shared" si="0"/>
        <v>13</v>
      </c>
      <c r="C21" s="9"/>
      <c r="D21" s="40"/>
      <c r="E21" s="40"/>
      <c r="F21" s="40"/>
      <c r="G21" s="40"/>
      <c r="H21" s="40"/>
      <c r="I21" s="40"/>
      <c r="J21" s="11"/>
      <c r="K21" s="11"/>
      <c r="L21" s="11"/>
      <c r="M21" s="3"/>
      <c r="N21" s="3"/>
      <c r="O21" s="3"/>
      <c r="P21" s="3"/>
      <c r="Q21" s="12">
        <f t="shared" si="2"/>
        <v>0</v>
      </c>
      <c r="S21" s="22"/>
      <c r="T21" s="22"/>
      <c r="U21" s="22"/>
      <c r="V21" s="22"/>
      <c r="W21" s="22"/>
      <c r="X21" s="22"/>
      <c r="Y21" s="14"/>
    </row>
    <row r="22" spans="2:25">
      <c r="B22" s="4">
        <f t="shared" si="0"/>
        <v>14</v>
      </c>
      <c r="C22" s="9"/>
      <c r="D22" s="40"/>
      <c r="E22" s="40"/>
      <c r="F22" s="40"/>
      <c r="G22" s="40"/>
      <c r="H22" s="40"/>
      <c r="I22" s="40"/>
      <c r="J22" s="11"/>
      <c r="K22" s="11"/>
      <c r="L22" s="11"/>
      <c r="M22" s="3"/>
      <c r="N22" s="3"/>
      <c r="O22" s="3"/>
      <c r="P22" s="3"/>
      <c r="Q22" s="12">
        <f t="shared" si="2"/>
        <v>0</v>
      </c>
      <c r="S22" s="22"/>
      <c r="T22" s="22"/>
      <c r="U22" s="22"/>
      <c r="V22" s="22"/>
      <c r="W22" s="22"/>
      <c r="X22" s="22"/>
      <c r="Y22" s="14"/>
    </row>
    <row r="23" spans="2:25">
      <c r="B23" s="4">
        <f t="shared" si="0"/>
        <v>15</v>
      </c>
      <c r="C23" s="9"/>
      <c r="D23" s="40"/>
      <c r="E23" s="40"/>
      <c r="F23" s="40"/>
      <c r="G23" s="40"/>
      <c r="H23" s="40"/>
      <c r="I23" s="40"/>
      <c r="J23" s="11"/>
      <c r="K23" s="11"/>
      <c r="L23" s="11"/>
      <c r="M23" s="3"/>
      <c r="N23" s="3"/>
      <c r="O23" s="3"/>
      <c r="P23" s="3"/>
      <c r="Q23" s="12">
        <f t="shared" si="2"/>
        <v>0</v>
      </c>
      <c r="S23" s="22"/>
      <c r="T23" s="22"/>
      <c r="U23" s="22"/>
      <c r="V23" s="22"/>
      <c r="W23" s="22"/>
      <c r="X23" s="22"/>
      <c r="Y23" s="14"/>
    </row>
    <row r="24" spans="2:25">
      <c r="B24" s="4">
        <f t="shared" si="0"/>
        <v>16</v>
      </c>
      <c r="C24" s="9"/>
      <c r="D24" s="40"/>
      <c r="E24" s="40"/>
      <c r="F24" s="40"/>
      <c r="G24" s="40"/>
      <c r="H24" s="40"/>
      <c r="I24" s="40"/>
      <c r="J24" s="11"/>
      <c r="K24" s="11"/>
      <c r="L24" s="11"/>
      <c r="M24" s="3"/>
      <c r="N24" s="3"/>
      <c r="O24" s="3"/>
      <c r="P24" s="3"/>
      <c r="Q24" s="12">
        <f t="shared" si="2"/>
        <v>0</v>
      </c>
      <c r="S24" s="22"/>
      <c r="T24" s="22"/>
      <c r="U24" s="22"/>
      <c r="V24" s="22"/>
      <c r="W24" s="22"/>
      <c r="X24" s="22"/>
      <c r="Y24" s="14"/>
    </row>
    <row r="25" spans="2:25">
      <c r="B25" s="4">
        <f t="shared" si="0"/>
        <v>17</v>
      </c>
      <c r="C25" s="9"/>
      <c r="D25" s="40"/>
      <c r="E25" s="40"/>
      <c r="F25" s="40"/>
      <c r="G25" s="40"/>
      <c r="H25" s="40"/>
      <c r="I25" s="40"/>
      <c r="J25" s="11"/>
      <c r="K25" s="11"/>
      <c r="L25" s="11"/>
      <c r="M25" s="3"/>
      <c r="N25" s="3"/>
      <c r="O25" s="3"/>
      <c r="P25" s="3"/>
      <c r="Q25" s="12">
        <f t="shared" si="2"/>
        <v>0</v>
      </c>
      <c r="S25" s="22"/>
      <c r="T25" s="24"/>
      <c r="U25" s="24"/>
      <c r="V25" s="22"/>
      <c r="W25" s="22"/>
      <c r="X25" s="22"/>
      <c r="Y25" s="14"/>
    </row>
    <row r="26" spans="2:25">
      <c r="B26" s="4">
        <f t="shared" si="0"/>
        <v>18</v>
      </c>
      <c r="C26" s="9"/>
      <c r="D26" s="40"/>
      <c r="E26" s="40"/>
      <c r="F26" s="40"/>
      <c r="G26" s="40"/>
      <c r="H26" s="40"/>
      <c r="I26" s="40"/>
      <c r="J26" s="11"/>
      <c r="K26" s="11"/>
      <c r="L26" s="11"/>
      <c r="M26" s="3"/>
      <c r="N26" s="3"/>
      <c r="O26" s="3"/>
      <c r="P26" s="3"/>
      <c r="Q26" s="12">
        <f t="shared" si="2"/>
        <v>0</v>
      </c>
      <c r="S26" s="13"/>
      <c r="T26" s="14">
        <f>COUNTIF(J9:J35,"&gt;=85")</f>
        <v>6</v>
      </c>
      <c r="U26" s="14"/>
      <c r="V26" s="14"/>
      <c r="W26" s="14"/>
      <c r="X26" s="14"/>
      <c r="Y26" s="14"/>
    </row>
    <row r="27" spans="2:25">
      <c r="B27" s="4">
        <f t="shared" si="0"/>
        <v>19</v>
      </c>
      <c r="C27" s="9"/>
      <c r="D27" s="40"/>
      <c r="E27" s="40"/>
      <c r="F27" s="40"/>
      <c r="G27" s="40"/>
      <c r="H27" s="40"/>
      <c r="I27" s="40"/>
      <c r="J27" s="11"/>
      <c r="K27" s="11"/>
      <c r="L27" s="11"/>
      <c r="M27" s="3"/>
      <c r="N27" s="3"/>
      <c r="O27" s="3"/>
      <c r="P27" s="3"/>
      <c r="Q27" s="12">
        <f t="shared" si="2"/>
        <v>0</v>
      </c>
      <c r="S27" s="13"/>
      <c r="T27" s="14"/>
      <c r="U27" s="14"/>
      <c r="V27" s="14"/>
      <c r="W27" s="14"/>
      <c r="X27" s="14"/>
      <c r="Y27" s="14"/>
    </row>
    <row r="28" spans="2:25">
      <c r="B28" s="4">
        <f t="shared" si="0"/>
        <v>20</v>
      </c>
      <c r="C28" s="9"/>
      <c r="D28" s="40"/>
      <c r="E28" s="40"/>
      <c r="F28" s="40"/>
      <c r="G28" s="40"/>
      <c r="H28" s="40"/>
      <c r="I28" s="40"/>
      <c r="J28" s="11"/>
      <c r="K28" s="11"/>
      <c r="L28" s="11"/>
      <c r="M28" s="3"/>
      <c r="N28" s="3"/>
      <c r="O28" s="3"/>
      <c r="P28" s="3"/>
      <c r="Q28" s="12">
        <f t="shared" si="2"/>
        <v>0</v>
      </c>
      <c r="S28" s="13"/>
      <c r="T28" s="14"/>
      <c r="U28" s="14"/>
      <c r="V28" s="14"/>
      <c r="W28" s="14"/>
      <c r="X28" s="14"/>
      <c r="Y28" s="14"/>
    </row>
    <row r="29" spans="2:25">
      <c r="B29" s="4">
        <f t="shared" si="0"/>
        <v>21</v>
      </c>
      <c r="C29" s="9"/>
      <c r="D29" s="40"/>
      <c r="E29" s="40"/>
      <c r="F29" s="40"/>
      <c r="G29" s="40"/>
      <c r="H29" s="40"/>
      <c r="I29" s="40"/>
      <c r="J29" s="11"/>
      <c r="K29" s="11"/>
      <c r="L29" s="11"/>
      <c r="M29" s="3"/>
      <c r="N29" s="3"/>
      <c r="O29" s="3"/>
      <c r="P29" s="3"/>
      <c r="Q29" s="12">
        <f t="shared" si="2"/>
        <v>0</v>
      </c>
      <c r="S29" s="13"/>
      <c r="T29" s="14"/>
      <c r="U29" s="14"/>
      <c r="V29" s="14"/>
      <c r="W29" s="14"/>
      <c r="X29" s="14"/>
      <c r="Y29" s="14"/>
    </row>
    <row r="30" spans="2:25">
      <c r="B30" s="4">
        <f t="shared" si="0"/>
        <v>22</v>
      </c>
      <c r="C30" s="9"/>
      <c r="D30" s="40"/>
      <c r="E30" s="40"/>
      <c r="F30" s="40"/>
      <c r="G30" s="40"/>
      <c r="H30" s="40"/>
      <c r="I30" s="40"/>
      <c r="J30" s="11"/>
      <c r="K30" s="11"/>
      <c r="L30" s="11"/>
      <c r="M30" s="3"/>
      <c r="N30" s="3"/>
      <c r="O30" s="3"/>
      <c r="P30" s="3"/>
      <c r="Q30" s="12">
        <f t="shared" si="2"/>
        <v>0</v>
      </c>
      <c r="S30" s="13"/>
      <c r="T30" s="13"/>
      <c r="U30" s="13"/>
      <c r="V30" s="13"/>
      <c r="W30" s="13"/>
    </row>
    <row r="31" spans="2:25">
      <c r="B31" s="4">
        <f t="shared" si="0"/>
        <v>23</v>
      </c>
      <c r="C31" s="9"/>
      <c r="D31" s="40"/>
      <c r="E31" s="40"/>
      <c r="F31" s="40"/>
      <c r="G31" s="40"/>
      <c r="H31" s="40"/>
      <c r="I31" s="40"/>
      <c r="J31" s="11"/>
      <c r="K31" s="11"/>
      <c r="L31" s="11"/>
      <c r="M31" s="3"/>
      <c r="N31" s="3"/>
      <c r="O31" s="3"/>
      <c r="P31" s="3"/>
      <c r="Q31" s="12">
        <f t="shared" si="2"/>
        <v>0</v>
      </c>
      <c r="S31" s="13"/>
      <c r="T31" s="13"/>
      <c r="U31" s="13"/>
      <c r="V31" s="13"/>
      <c r="W31" s="13"/>
    </row>
    <row r="32" spans="2:25">
      <c r="B32" s="4">
        <f t="shared" si="0"/>
        <v>24</v>
      </c>
      <c r="C32" s="9"/>
      <c r="D32" s="40"/>
      <c r="E32" s="40"/>
      <c r="F32" s="40"/>
      <c r="G32" s="40"/>
      <c r="H32" s="40"/>
      <c r="I32" s="40"/>
      <c r="J32" s="11"/>
      <c r="K32" s="11"/>
      <c r="L32" s="11"/>
      <c r="M32" s="3"/>
      <c r="N32" s="3"/>
      <c r="O32" s="3"/>
      <c r="P32" s="3"/>
      <c r="Q32" s="12">
        <f t="shared" si="2"/>
        <v>0</v>
      </c>
      <c r="S32" s="13"/>
      <c r="T32" s="13"/>
      <c r="U32" s="13"/>
      <c r="V32" s="13"/>
      <c r="W32" s="13"/>
    </row>
    <row r="33" spans="2:23">
      <c r="B33" s="4">
        <f t="shared" si="0"/>
        <v>25</v>
      </c>
      <c r="C33" s="9"/>
      <c r="D33" s="40"/>
      <c r="E33" s="40"/>
      <c r="F33" s="40"/>
      <c r="G33" s="40"/>
      <c r="H33" s="40"/>
      <c r="I33" s="40"/>
      <c r="J33" s="11"/>
      <c r="K33" s="11"/>
      <c r="L33" s="11"/>
      <c r="M33" s="3"/>
      <c r="N33" s="3"/>
      <c r="O33" s="3"/>
      <c r="P33" s="3"/>
      <c r="Q33" s="12">
        <f t="shared" si="2"/>
        <v>0</v>
      </c>
      <c r="T33" s="16"/>
    </row>
    <row r="34" spans="2:23">
      <c r="B34" s="4">
        <f t="shared" si="0"/>
        <v>26</v>
      </c>
      <c r="C34" s="9"/>
      <c r="D34" s="40"/>
      <c r="E34" s="40"/>
      <c r="F34" s="40"/>
      <c r="G34" s="40"/>
      <c r="H34" s="40"/>
      <c r="I34" s="40"/>
      <c r="J34" s="11"/>
      <c r="K34" s="11"/>
      <c r="L34" s="11"/>
      <c r="M34" s="3"/>
      <c r="N34" s="3"/>
      <c r="O34" s="3"/>
      <c r="P34" s="3"/>
      <c r="Q34" s="12">
        <f t="shared" si="2"/>
        <v>0</v>
      </c>
      <c r="T34" s="16"/>
    </row>
    <row r="35" spans="2:23">
      <c r="B35" s="4">
        <f t="shared" si="0"/>
        <v>27</v>
      </c>
      <c r="C35" s="9"/>
      <c r="D35" s="40"/>
      <c r="E35" s="40"/>
      <c r="F35" s="40"/>
      <c r="G35" s="40"/>
      <c r="H35" s="40"/>
      <c r="I35" s="40"/>
      <c r="J35" s="11"/>
      <c r="K35" s="11"/>
      <c r="L35" s="11"/>
      <c r="M35" s="3"/>
      <c r="N35" s="3"/>
      <c r="O35" s="3"/>
      <c r="P35" s="3"/>
      <c r="Q35" s="12">
        <f t="shared" si="2"/>
        <v>0</v>
      </c>
    </row>
    <row r="36" spans="2:23">
      <c r="B36" s="4">
        <f t="shared" si="0"/>
        <v>28</v>
      </c>
      <c r="C36" s="9"/>
      <c r="D36" s="40"/>
      <c r="E36" s="40"/>
      <c r="F36" s="40"/>
      <c r="G36" s="40"/>
      <c r="H36" s="40"/>
      <c r="I36" s="40"/>
      <c r="J36" s="11"/>
      <c r="K36" s="3"/>
      <c r="L36" s="3"/>
      <c r="M36" s="3"/>
      <c r="N36" s="3"/>
      <c r="O36" s="3"/>
      <c r="P36" s="3"/>
      <c r="Q36" s="12">
        <f t="shared" ref="Q36:Q53" si="3">SUM(J36:P36)/7</f>
        <v>0</v>
      </c>
    </row>
    <row r="37" spans="2:23">
      <c r="B37" s="4">
        <f t="shared" si="0"/>
        <v>29</v>
      </c>
      <c r="C37" s="9"/>
      <c r="D37" s="40"/>
      <c r="E37" s="40"/>
      <c r="F37" s="40"/>
      <c r="G37" s="40"/>
      <c r="H37" s="40"/>
      <c r="I37" s="40"/>
      <c r="J37" s="11"/>
      <c r="K37" s="3"/>
      <c r="L37" s="3"/>
      <c r="M37" s="3"/>
      <c r="N37" s="3"/>
      <c r="O37" s="3"/>
      <c r="P37" s="3"/>
      <c r="Q37" s="12">
        <f t="shared" si="3"/>
        <v>0</v>
      </c>
    </row>
    <row r="38" spans="2:23">
      <c r="B38" s="4">
        <f t="shared" si="0"/>
        <v>30</v>
      </c>
      <c r="C38" s="9"/>
      <c r="D38" s="40"/>
      <c r="E38" s="40"/>
      <c r="F38" s="40"/>
      <c r="G38" s="40"/>
      <c r="H38" s="40"/>
      <c r="I38" s="40"/>
      <c r="J38" s="11"/>
      <c r="K38" s="3"/>
      <c r="L38" s="3"/>
      <c r="M38" s="3"/>
      <c r="N38" s="3"/>
      <c r="O38" s="3"/>
      <c r="P38" s="3"/>
      <c r="Q38" s="12">
        <f t="shared" si="3"/>
        <v>0</v>
      </c>
    </row>
    <row r="39" spans="2:23">
      <c r="B39" s="4">
        <f t="shared" si="0"/>
        <v>31</v>
      </c>
      <c r="C39" s="9"/>
      <c r="D39" s="40"/>
      <c r="E39" s="40"/>
      <c r="F39" s="40"/>
      <c r="G39" s="40"/>
      <c r="H39" s="40"/>
      <c r="I39" s="40"/>
      <c r="J39" s="11"/>
      <c r="K39" s="3"/>
      <c r="L39" s="3"/>
      <c r="M39" s="3"/>
      <c r="N39" s="3"/>
      <c r="O39" s="3"/>
      <c r="P39" s="3"/>
      <c r="Q39" s="12">
        <f t="shared" si="3"/>
        <v>0</v>
      </c>
    </row>
    <row r="40" spans="2:23">
      <c r="B40" s="4">
        <f t="shared" si="0"/>
        <v>32</v>
      </c>
      <c r="C40" s="9"/>
      <c r="D40" s="40"/>
      <c r="E40" s="40"/>
      <c r="F40" s="40"/>
      <c r="G40" s="40"/>
      <c r="H40" s="40"/>
      <c r="I40" s="40"/>
      <c r="J40" s="11"/>
      <c r="K40" s="3"/>
      <c r="L40" s="3"/>
      <c r="M40" s="3"/>
      <c r="N40" s="3"/>
      <c r="O40" s="3"/>
      <c r="P40" s="3"/>
      <c r="Q40" s="12">
        <f t="shared" si="3"/>
        <v>0</v>
      </c>
    </row>
    <row r="41" spans="2:23">
      <c r="B41" s="4">
        <f t="shared" si="0"/>
        <v>33</v>
      </c>
      <c r="C41" s="9"/>
      <c r="D41" s="40"/>
      <c r="E41" s="40"/>
      <c r="F41" s="40"/>
      <c r="G41" s="40"/>
      <c r="H41" s="40"/>
      <c r="I41" s="40"/>
      <c r="J41" s="11"/>
      <c r="K41" s="3"/>
      <c r="L41" s="3"/>
      <c r="M41" s="3"/>
      <c r="N41" s="3"/>
      <c r="O41" s="3"/>
      <c r="P41" s="3"/>
      <c r="Q41" s="12">
        <f t="shared" si="3"/>
        <v>0</v>
      </c>
    </row>
    <row r="42" spans="2:23">
      <c r="B42" s="4">
        <f t="shared" si="0"/>
        <v>34</v>
      </c>
      <c r="C42" s="9"/>
      <c r="D42" s="40"/>
      <c r="E42" s="40"/>
      <c r="F42" s="40"/>
      <c r="G42" s="40"/>
      <c r="H42" s="40"/>
      <c r="I42" s="40"/>
      <c r="J42" s="11"/>
      <c r="K42" s="3"/>
      <c r="L42" s="3"/>
      <c r="M42" s="3"/>
      <c r="N42" s="3"/>
      <c r="O42" s="3"/>
      <c r="P42" s="3"/>
      <c r="Q42" s="12">
        <f t="shared" si="3"/>
        <v>0</v>
      </c>
      <c r="T42" s="14"/>
      <c r="U42" s="14"/>
      <c r="V42" s="14"/>
      <c r="W42" s="14"/>
    </row>
    <row r="43" spans="2:23">
      <c r="B43" s="4">
        <f t="shared" si="0"/>
        <v>35</v>
      </c>
      <c r="C43" s="4"/>
      <c r="D43" s="33"/>
      <c r="E43" s="33"/>
      <c r="F43" s="33"/>
      <c r="G43" s="33"/>
      <c r="H43" s="33"/>
      <c r="I43" s="33"/>
      <c r="J43" s="11"/>
      <c r="K43" s="3"/>
      <c r="L43" s="3"/>
      <c r="M43" s="3"/>
      <c r="N43" s="3"/>
      <c r="O43" s="3"/>
      <c r="P43" s="3"/>
      <c r="Q43" s="12">
        <f t="shared" si="3"/>
        <v>0</v>
      </c>
      <c r="T43" s="15">
        <f>AVERAGE(J9:J37)</f>
        <v>82.814999999999998</v>
      </c>
      <c r="U43" s="14"/>
      <c r="V43" s="14"/>
      <c r="W43" s="14"/>
    </row>
    <row r="44" spans="2:23">
      <c r="B44" s="4">
        <f t="shared" si="0"/>
        <v>36</v>
      </c>
      <c r="C44" s="4"/>
      <c r="D44" s="33"/>
      <c r="E44" s="33"/>
      <c r="F44" s="33"/>
      <c r="G44" s="33"/>
      <c r="H44" s="33"/>
      <c r="I44" s="33"/>
      <c r="J44" s="3"/>
      <c r="K44" s="3"/>
      <c r="L44" s="3"/>
      <c r="M44" s="3"/>
      <c r="N44" s="3"/>
      <c r="O44" s="3"/>
      <c r="P44" s="3"/>
      <c r="Q44" s="12">
        <f t="shared" si="3"/>
        <v>0</v>
      </c>
      <c r="T44" s="14"/>
      <c r="U44" s="14"/>
      <c r="V44" s="14"/>
      <c r="W44" s="14"/>
    </row>
    <row r="45" spans="2:23">
      <c r="B45" s="4">
        <f t="shared" si="0"/>
        <v>37</v>
      </c>
      <c r="C45" s="17"/>
      <c r="D45" s="33"/>
      <c r="E45" s="33"/>
      <c r="F45" s="33"/>
      <c r="G45" s="33"/>
      <c r="H45" s="33"/>
      <c r="I45" s="33"/>
      <c r="J45" s="3"/>
      <c r="K45" s="3"/>
      <c r="L45" s="3"/>
      <c r="M45" s="3"/>
      <c r="N45" s="3"/>
      <c r="O45" s="3"/>
      <c r="P45" s="3"/>
      <c r="Q45" s="12">
        <f t="shared" si="3"/>
        <v>0</v>
      </c>
      <c r="T45" s="14"/>
      <c r="U45" s="14">
        <v>29</v>
      </c>
      <c r="V45" s="14">
        <v>100</v>
      </c>
      <c r="W45" s="14"/>
    </row>
    <row r="46" spans="2:23">
      <c r="B46" s="4">
        <f t="shared" si="0"/>
        <v>38</v>
      </c>
      <c r="C46" s="17"/>
      <c r="D46" s="33"/>
      <c r="E46" s="33"/>
      <c r="F46" s="33"/>
      <c r="G46" s="33"/>
      <c r="H46" s="33"/>
      <c r="I46" s="33"/>
      <c r="J46" s="3"/>
      <c r="K46" s="3"/>
      <c r="L46" s="3"/>
      <c r="M46" s="3"/>
      <c r="N46" s="3"/>
      <c r="O46" s="3"/>
      <c r="P46" s="3"/>
      <c r="Q46" s="12">
        <f t="shared" si="3"/>
        <v>0</v>
      </c>
      <c r="T46" s="14"/>
      <c r="U46" s="14">
        <f>COUNTIF(J9:J37,"&gt;=67")</f>
        <v>7</v>
      </c>
      <c r="V46" s="14"/>
      <c r="W46" s="14"/>
    </row>
    <row r="47" spans="2:23">
      <c r="B47" s="4">
        <f t="shared" si="0"/>
        <v>39</v>
      </c>
      <c r="C47" s="17"/>
      <c r="D47" s="33"/>
      <c r="E47" s="33"/>
      <c r="F47" s="33"/>
      <c r="G47" s="33"/>
      <c r="H47" s="33"/>
      <c r="I47" s="33"/>
      <c r="J47" s="3"/>
      <c r="K47" s="3"/>
      <c r="L47" s="3"/>
      <c r="M47" s="3"/>
      <c r="N47" s="3"/>
      <c r="O47" s="3"/>
      <c r="P47" s="3"/>
      <c r="Q47" s="12">
        <f t="shared" si="3"/>
        <v>0</v>
      </c>
      <c r="T47" s="14"/>
      <c r="U47" s="14"/>
      <c r="V47" s="14"/>
      <c r="W47" s="14"/>
    </row>
    <row r="48" spans="2:23">
      <c r="B48" s="4">
        <f t="shared" si="0"/>
        <v>40</v>
      </c>
      <c r="C48" s="17"/>
      <c r="D48" s="33"/>
      <c r="E48" s="33"/>
      <c r="F48" s="33"/>
      <c r="G48" s="33"/>
      <c r="H48" s="33"/>
      <c r="I48" s="33"/>
      <c r="J48" s="3"/>
      <c r="K48" s="3"/>
      <c r="L48" s="3"/>
      <c r="M48" s="3"/>
      <c r="N48" s="3"/>
      <c r="O48" s="3"/>
      <c r="P48" s="3"/>
      <c r="Q48" s="12">
        <f t="shared" si="3"/>
        <v>0</v>
      </c>
      <c r="T48" s="14"/>
      <c r="U48" s="14"/>
      <c r="V48" s="15">
        <f>U46*V45/29</f>
        <v>24.137931034482758</v>
      </c>
      <c r="W48" s="14"/>
    </row>
    <row r="49" spans="2:17">
      <c r="B49" s="4">
        <f t="shared" si="0"/>
        <v>41</v>
      </c>
      <c r="C49" s="17"/>
      <c r="D49" s="33"/>
      <c r="E49" s="33"/>
      <c r="F49" s="33"/>
      <c r="G49" s="33"/>
      <c r="H49" s="33"/>
      <c r="I49" s="33"/>
      <c r="J49" s="3"/>
      <c r="K49" s="3"/>
      <c r="L49" s="3"/>
      <c r="M49" s="3"/>
      <c r="N49" s="3"/>
      <c r="O49" s="3"/>
      <c r="P49" s="3"/>
      <c r="Q49" s="12">
        <f t="shared" si="3"/>
        <v>0</v>
      </c>
    </row>
    <row r="50" spans="2:17">
      <c r="B50" s="4">
        <f t="shared" si="0"/>
        <v>42</v>
      </c>
      <c r="C50" s="17"/>
      <c r="D50" s="33"/>
      <c r="E50" s="33"/>
      <c r="F50" s="33"/>
      <c r="G50" s="33"/>
      <c r="H50" s="33"/>
      <c r="I50" s="33"/>
      <c r="J50" s="3"/>
      <c r="K50" s="3"/>
      <c r="L50" s="3"/>
      <c r="M50" s="3"/>
      <c r="N50" s="3"/>
      <c r="O50" s="3"/>
      <c r="P50" s="3"/>
      <c r="Q50" s="12">
        <f t="shared" si="3"/>
        <v>0</v>
      </c>
    </row>
    <row r="51" spans="2:17">
      <c r="B51" s="4">
        <f t="shared" si="0"/>
        <v>43</v>
      </c>
      <c r="C51" s="17"/>
      <c r="D51" s="33"/>
      <c r="E51" s="33"/>
      <c r="F51" s="33"/>
      <c r="G51" s="33"/>
      <c r="H51" s="33"/>
      <c r="I51" s="33"/>
      <c r="J51" s="3"/>
      <c r="K51" s="3"/>
      <c r="L51" s="3"/>
      <c r="M51" s="3"/>
      <c r="N51" s="3"/>
      <c r="O51" s="3"/>
      <c r="P51" s="3"/>
      <c r="Q51" s="12">
        <f t="shared" si="3"/>
        <v>0</v>
      </c>
    </row>
    <row r="52" spans="2:17">
      <c r="B52" s="4">
        <f t="shared" si="0"/>
        <v>44</v>
      </c>
      <c r="C52" s="17"/>
      <c r="D52" s="33"/>
      <c r="E52" s="33"/>
      <c r="F52" s="33"/>
      <c r="G52" s="33"/>
      <c r="H52" s="33"/>
      <c r="I52" s="33"/>
      <c r="J52" s="3"/>
      <c r="K52" s="3"/>
      <c r="L52" s="3"/>
      <c r="M52" s="3"/>
      <c r="N52" s="3"/>
      <c r="O52" s="3"/>
      <c r="P52" s="3"/>
      <c r="Q52" s="12">
        <f t="shared" si="3"/>
        <v>0</v>
      </c>
    </row>
    <row r="53" spans="2:17">
      <c r="B53" s="4">
        <f t="shared" si="0"/>
        <v>45</v>
      </c>
      <c r="C53" s="9"/>
      <c r="D53" s="34"/>
      <c r="E53" s="34"/>
      <c r="F53" s="34"/>
      <c r="G53" s="34"/>
      <c r="H53" s="34"/>
      <c r="I53" s="34"/>
      <c r="J53" s="9"/>
      <c r="K53" s="9"/>
      <c r="L53" s="9"/>
      <c r="M53" s="9"/>
      <c r="N53" s="9"/>
      <c r="O53" s="9"/>
      <c r="P53" s="9"/>
      <c r="Q53" s="12">
        <f t="shared" si="3"/>
        <v>0</v>
      </c>
    </row>
    <row r="54" spans="2:17">
      <c r="C54" s="28"/>
      <c r="D54" s="28"/>
      <c r="E54" s="5"/>
      <c r="H54" s="35" t="s">
        <v>38</v>
      </c>
      <c r="I54" s="35"/>
      <c r="J54" s="2">
        <f t="shared" ref="J54:P54" si="4">COUNTIF(J9:J53,"&gt;=70")</f>
        <v>7</v>
      </c>
      <c r="K54" s="2">
        <f t="shared" si="4"/>
        <v>8</v>
      </c>
      <c r="L54" s="2">
        <f t="shared" si="4"/>
        <v>0</v>
      </c>
      <c r="M54" s="2">
        <f t="shared" si="4"/>
        <v>0</v>
      </c>
      <c r="N54" s="2">
        <f t="shared" si="4"/>
        <v>0</v>
      </c>
      <c r="O54" s="2">
        <f t="shared" si="4"/>
        <v>0</v>
      </c>
      <c r="P54" s="2">
        <f t="shared" si="4"/>
        <v>0</v>
      </c>
      <c r="Q54" s="18">
        <f>COUNTIF(Q9:Q48,"&gt;=70")</f>
        <v>0</v>
      </c>
    </row>
    <row r="55" spans="2:17">
      <c r="C55" s="28"/>
      <c r="D55" s="28"/>
      <c r="E55" s="6"/>
      <c r="H55" s="32" t="s">
        <v>39</v>
      </c>
      <c r="I55" s="32"/>
      <c r="J55" s="1">
        <f t="shared" ref="J55:Q55" si="5">COUNTIF(J9:J53,"&lt;70")</f>
        <v>1</v>
      </c>
      <c r="K55" s="1">
        <f t="shared" si="5"/>
        <v>0</v>
      </c>
      <c r="L55" s="1">
        <f t="shared" si="5"/>
        <v>0</v>
      </c>
      <c r="M55" s="1">
        <f t="shared" si="5"/>
        <v>0</v>
      </c>
      <c r="N55" s="1">
        <f t="shared" si="5"/>
        <v>0</v>
      </c>
      <c r="O55" s="1">
        <f t="shared" si="5"/>
        <v>0</v>
      </c>
      <c r="P55" s="1">
        <f t="shared" si="5"/>
        <v>0</v>
      </c>
      <c r="Q55" s="1">
        <f t="shared" si="5"/>
        <v>45</v>
      </c>
    </row>
    <row r="56" spans="2:17">
      <c r="C56" s="28"/>
      <c r="D56" s="28"/>
      <c r="E56" s="28"/>
      <c r="H56" s="32" t="s">
        <v>40</v>
      </c>
      <c r="I56" s="32"/>
      <c r="J56" s="1">
        <f t="shared" ref="J56:Q56" si="6">COUNT(J9:J53)</f>
        <v>8</v>
      </c>
      <c r="K56" s="1">
        <f t="shared" si="6"/>
        <v>8</v>
      </c>
      <c r="L56" s="1">
        <f t="shared" si="6"/>
        <v>0</v>
      </c>
      <c r="M56" s="1">
        <f t="shared" si="6"/>
        <v>0</v>
      </c>
      <c r="N56" s="1">
        <f t="shared" si="6"/>
        <v>0</v>
      </c>
      <c r="O56" s="1">
        <f t="shared" si="6"/>
        <v>0</v>
      </c>
      <c r="P56" s="1">
        <f t="shared" si="6"/>
        <v>0</v>
      </c>
      <c r="Q56" s="1">
        <f t="shared" si="6"/>
        <v>45</v>
      </c>
    </row>
    <row r="57" spans="2:17">
      <c r="C57" s="28"/>
      <c r="D57" s="28"/>
      <c r="E57" s="5"/>
      <c r="H57" s="29" t="s">
        <v>41</v>
      </c>
      <c r="I57" s="29"/>
      <c r="J57" s="19">
        <f t="shared" ref="J57:Q57" si="7">J54/J56</f>
        <v>0.875</v>
      </c>
      <c r="K57" s="20">
        <f t="shared" si="7"/>
        <v>1</v>
      </c>
      <c r="L57" s="20" t="e">
        <f t="shared" si="7"/>
        <v>#DIV/0!</v>
      </c>
      <c r="M57" s="20" t="e">
        <f t="shared" si="7"/>
        <v>#DIV/0!</v>
      </c>
      <c r="N57" s="20" t="e">
        <f t="shared" si="7"/>
        <v>#DIV/0!</v>
      </c>
      <c r="O57" s="20" t="e">
        <f t="shared" si="7"/>
        <v>#DIV/0!</v>
      </c>
      <c r="P57" s="20" t="e">
        <f t="shared" si="7"/>
        <v>#DIV/0!</v>
      </c>
      <c r="Q57" s="20">
        <f t="shared" si="7"/>
        <v>0</v>
      </c>
    </row>
    <row r="58" spans="2:17">
      <c r="C58" s="28"/>
      <c r="D58" s="28"/>
      <c r="E58" s="5"/>
      <c r="H58" s="29" t="s">
        <v>42</v>
      </c>
      <c r="I58" s="29"/>
      <c r="J58" s="19">
        <f t="shared" ref="J58:Q58" si="8">J55/J56</f>
        <v>0.125</v>
      </c>
      <c r="K58" s="19">
        <f t="shared" si="8"/>
        <v>0</v>
      </c>
      <c r="L58" s="20" t="e">
        <f t="shared" si="8"/>
        <v>#DIV/0!</v>
      </c>
      <c r="M58" s="20" t="e">
        <f t="shared" si="8"/>
        <v>#DIV/0!</v>
      </c>
      <c r="N58" s="20" t="e">
        <f t="shared" si="8"/>
        <v>#DIV/0!</v>
      </c>
      <c r="O58" s="20" t="e">
        <f t="shared" si="8"/>
        <v>#DIV/0!</v>
      </c>
      <c r="P58" s="20" t="e">
        <f t="shared" si="8"/>
        <v>#DIV/0!</v>
      </c>
      <c r="Q58" s="20">
        <f t="shared" si="8"/>
        <v>1</v>
      </c>
    </row>
    <row r="59" spans="2:17">
      <c r="C59" s="28"/>
      <c r="D59" s="28"/>
      <c r="E59" s="6"/>
    </row>
    <row r="60" spans="2:17">
      <c r="C60" s="5"/>
      <c r="D60" s="5"/>
      <c r="E60" s="6"/>
    </row>
    <row r="61" spans="2:17">
      <c r="J61" s="30"/>
      <c r="K61" s="30"/>
      <c r="L61" s="30"/>
      <c r="M61" s="30"/>
      <c r="N61" s="30"/>
      <c r="O61" s="30"/>
      <c r="P61" s="30"/>
    </row>
    <row r="62" spans="2:17">
      <c r="J62" s="31" t="s">
        <v>43</v>
      </c>
      <c r="K62" s="31"/>
      <c r="L62" s="31"/>
      <c r="M62" s="31"/>
      <c r="N62" s="31"/>
      <c r="O62" s="31"/>
      <c r="P62" s="31"/>
    </row>
  </sheetData>
  <mergeCells count="67"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12:I12"/>
    <mergeCell ref="D13:I13"/>
    <mergeCell ref="D14:I14"/>
    <mergeCell ref="D15:I15"/>
    <mergeCell ref="D16:I16"/>
    <mergeCell ref="D17:I17"/>
    <mergeCell ref="D18:I18"/>
    <mergeCell ref="D19:I19"/>
    <mergeCell ref="D20:I20"/>
    <mergeCell ref="D21:I21"/>
    <mergeCell ref="D22:I22"/>
    <mergeCell ref="D23:I23"/>
    <mergeCell ref="D24:I24"/>
    <mergeCell ref="D25:I25"/>
    <mergeCell ref="D26:I26"/>
    <mergeCell ref="D27:I27"/>
    <mergeCell ref="D28:I28"/>
    <mergeCell ref="D29:I29"/>
    <mergeCell ref="D30:I30"/>
    <mergeCell ref="D31:I31"/>
    <mergeCell ref="D32:I32"/>
    <mergeCell ref="D33:I33"/>
    <mergeCell ref="D34:I34"/>
    <mergeCell ref="D35:I35"/>
    <mergeCell ref="D36:I36"/>
    <mergeCell ref="D37:I37"/>
    <mergeCell ref="D38:I38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48:I48"/>
    <mergeCell ref="D49:I49"/>
    <mergeCell ref="D50:I50"/>
    <mergeCell ref="D51:I51"/>
    <mergeCell ref="D52:I52"/>
    <mergeCell ref="D53:I53"/>
    <mergeCell ref="C54:D54"/>
    <mergeCell ref="H54:I54"/>
    <mergeCell ref="C55:D55"/>
    <mergeCell ref="H55:I55"/>
    <mergeCell ref="C56:E56"/>
    <mergeCell ref="H56:I56"/>
    <mergeCell ref="C57:D57"/>
    <mergeCell ref="H57:I57"/>
    <mergeCell ref="C58:D58"/>
    <mergeCell ref="H58:I58"/>
    <mergeCell ref="C59:D59"/>
    <mergeCell ref="J61:P61"/>
    <mergeCell ref="J62:P62"/>
  </mergeCells>
  <pageMargins left="0.23611111111111099" right="0.23611111111111099" top="0.74791666666666701" bottom="0.74791666666666701" header="0.511811023622047" footer="0.511811023622047"/>
  <pageSetup scale="75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W62"/>
  <sheetViews>
    <sheetView topLeftCell="A7" zoomScaleNormal="100" workbookViewId="0">
      <selection activeCell="T17" sqref="T17:V19"/>
    </sheetView>
  </sheetViews>
  <sheetFormatPr baseColWidth="10" defaultColWidth="10.42578125" defaultRowHeight="15"/>
  <cols>
    <col min="1" max="1" width="1.28515625" customWidth="1"/>
    <col min="2" max="2" width="5" customWidth="1"/>
    <col min="3" max="3" width="10.85546875" customWidth="1"/>
    <col min="4" max="9" width="7.7109375" customWidth="1"/>
    <col min="10" max="10" width="7.140625" customWidth="1"/>
    <col min="11" max="12" width="5.7109375" customWidth="1"/>
    <col min="13" max="13" width="6.42578125" customWidth="1"/>
    <col min="14" max="16" width="5.7109375" customWidth="1"/>
    <col min="17" max="17" width="8.7109375" customWidth="1"/>
    <col min="18" max="19" width="5.7109375" customWidth="1"/>
    <col min="20" max="22" width="9.140625" customWidth="1"/>
  </cols>
  <sheetData>
    <row r="2" spans="2:22" ht="15.75">
      <c r="B2" s="44" t="s">
        <v>0</v>
      </c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7"/>
      <c r="R2" s="7"/>
    </row>
    <row r="3" spans="2:22">
      <c r="C3" s="45" t="s">
        <v>1</v>
      </c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5"/>
      <c r="R3" s="5"/>
    </row>
    <row r="4" spans="2:22">
      <c r="C4" t="s">
        <v>2</v>
      </c>
      <c r="D4" s="50" t="s">
        <v>168</v>
      </c>
      <c r="E4" s="50"/>
      <c r="F4" s="50"/>
      <c r="G4" s="50"/>
      <c r="I4" t="s">
        <v>3</v>
      </c>
      <c r="J4" s="47" t="s">
        <v>167</v>
      </c>
      <c r="K4" s="47"/>
      <c r="M4" t="s">
        <v>4</v>
      </c>
      <c r="N4" s="48">
        <f ca="1">TODAY()</f>
        <v>45748</v>
      </c>
      <c r="O4" s="48"/>
    </row>
    <row r="5" spans="2:22" ht="6.75" customHeight="1">
      <c r="D5" s="8"/>
      <c r="E5" s="8"/>
      <c r="F5" s="8"/>
      <c r="G5" s="8"/>
    </row>
    <row r="6" spans="2:22">
      <c r="C6" t="s">
        <v>5</v>
      </c>
      <c r="D6" s="47" t="s">
        <v>166</v>
      </c>
      <c r="E6" s="47"/>
      <c r="F6" s="47"/>
      <c r="G6" s="47"/>
      <c r="I6" s="28" t="s">
        <v>6</v>
      </c>
      <c r="J6" s="28"/>
      <c r="K6" s="49" t="s">
        <v>7</v>
      </c>
      <c r="L6" s="49"/>
      <c r="M6" s="49"/>
      <c r="N6" s="49"/>
      <c r="O6" s="49"/>
      <c r="P6" s="49"/>
    </row>
    <row r="7" spans="2:22" ht="11.25" customHeight="1"/>
    <row r="8" spans="2:22">
      <c r="B8" s="9" t="s">
        <v>8</v>
      </c>
      <c r="C8" s="9" t="s">
        <v>9</v>
      </c>
      <c r="D8" s="40" t="s">
        <v>10</v>
      </c>
      <c r="E8" s="40"/>
      <c r="F8" s="40"/>
      <c r="G8" s="40"/>
      <c r="H8" s="40"/>
      <c r="I8" s="40"/>
      <c r="J8" s="3" t="s">
        <v>11</v>
      </c>
      <c r="K8" s="3" t="s">
        <v>12</v>
      </c>
      <c r="L8" s="3" t="s">
        <v>13</v>
      </c>
      <c r="M8" s="3" t="s">
        <v>14</v>
      </c>
      <c r="N8" s="3" t="s">
        <v>15</v>
      </c>
      <c r="O8" s="3" t="s">
        <v>16</v>
      </c>
      <c r="P8" s="3" t="s">
        <v>17</v>
      </c>
      <c r="Q8" s="10" t="s">
        <v>18</v>
      </c>
      <c r="S8" s="22"/>
      <c r="T8" s="22"/>
      <c r="U8" s="22"/>
      <c r="V8" s="22"/>
    </row>
    <row r="9" spans="2:22">
      <c r="B9" s="4">
        <v>1</v>
      </c>
      <c r="C9" s="9" t="s">
        <v>108</v>
      </c>
      <c r="D9" s="41" t="s">
        <v>109</v>
      </c>
      <c r="E9" s="42"/>
      <c r="F9" s="42"/>
      <c r="G9" s="42"/>
      <c r="H9" s="42"/>
      <c r="I9" s="43"/>
      <c r="J9" s="3">
        <v>72</v>
      </c>
      <c r="K9" s="3">
        <v>80</v>
      </c>
      <c r="L9" s="3"/>
      <c r="M9" s="3"/>
      <c r="N9" s="3"/>
      <c r="O9" s="3"/>
      <c r="P9" s="3"/>
      <c r="Q9" s="12">
        <f>SUM(J9:P9)/5</f>
        <v>30.4</v>
      </c>
      <c r="R9" s="22"/>
      <c r="S9" s="25">
        <f>AVERAGE(J9:J38)</f>
        <v>44.033333333333331</v>
      </c>
      <c r="T9" s="25"/>
      <c r="U9" s="25"/>
      <c r="V9" s="22"/>
    </row>
    <row r="10" spans="2:22">
      <c r="B10" s="4">
        <f t="shared" ref="B10:B53" si="0">B9+1</f>
        <v>2</v>
      </c>
      <c r="C10" s="9" t="s">
        <v>110</v>
      </c>
      <c r="D10" s="41" t="s">
        <v>111</v>
      </c>
      <c r="E10" s="42"/>
      <c r="F10" s="42"/>
      <c r="G10" s="42"/>
      <c r="H10" s="42"/>
      <c r="I10" s="43"/>
      <c r="J10" s="3">
        <v>0</v>
      </c>
      <c r="K10" s="3">
        <v>0</v>
      </c>
      <c r="L10" s="3"/>
      <c r="M10" s="3"/>
      <c r="N10" s="3"/>
      <c r="O10" s="3"/>
      <c r="P10" s="3"/>
      <c r="Q10" s="12">
        <f t="shared" ref="Q10:Q38" si="1">SUM(J10:P10)/5</f>
        <v>0</v>
      </c>
      <c r="R10" s="22"/>
      <c r="S10" s="25"/>
      <c r="T10" s="25"/>
      <c r="U10" s="25"/>
      <c r="V10" s="22"/>
    </row>
    <row r="11" spans="2:22">
      <c r="B11" s="4">
        <f t="shared" si="0"/>
        <v>3</v>
      </c>
      <c r="C11" t="s">
        <v>112</v>
      </c>
      <c r="D11" s="41" t="s">
        <v>113</v>
      </c>
      <c r="E11" s="42"/>
      <c r="F11" s="42"/>
      <c r="G11" s="42"/>
      <c r="H11" s="42"/>
      <c r="I11" s="43"/>
      <c r="J11" s="3">
        <v>70</v>
      </c>
      <c r="K11" s="3">
        <v>86</v>
      </c>
      <c r="L11" s="3"/>
      <c r="M11" s="3"/>
      <c r="N11" s="3"/>
      <c r="O11" s="3"/>
      <c r="P11" s="3"/>
      <c r="Q11" s="12">
        <f t="shared" si="1"/>
        <v>31.2</v>
      </c>
      <c r="R11" s="22"/>
      <c r="S11" s="25">
        <f>COUNTIF(J9:J38,"&gt;=44")</f>
        <v>18</v>
      </c>
      <c r="T11" s="25"/>
      <c r="U11" s="26">
        <f>S11*100/30</f>
        <v>60</v>
      </c>
      <c r="V11" s="22"/>
    </row>
    <row r="12" spans="2:22">
      <c r="B12" s="4">
        <f t="shared" si="0"/>
        <v>4</v>
      </c>
      <c r="C12" s="9" t="s">
        <v>114</v>
      </c>
      <c r="D12" s="41" t="s">
        <v>115</v>
      </c>
      <c r="E12" s="42"/>
      <c r="F12" s="42"/>
      <c r="G12" s="42"/>
      <c r="H12" s="42"/>
      <c r="I12" s="43"/>
      <c r="J12" s="3">
        <v>70</v>
      </c>
      <c r="K12" s="3">
        <v>80</v>
      </c>
      <c r="L12" s="3"/>
      <c r="M12" s="3"/>
      <c r="N12" s="3"/>
      <c r="O12" s="3"/>
      <c r="P12" s="3"/>
      <c r="Q12" s="12">
        <f t="shared" si="1"/>
        <v>30</v>
      </c>
      <c r="R12" s="22"/>
      <c r="S12" s="25"/>
      <c r="T12" s="25"/>
      <c r="U12" s="25"/>
      <c r="V12" s="22"/>
    </row>
    <row r="13" spans="2:22">
      <c r="B13" s="4">
        <f t="shared" si="0"/>
        <v>5</v>
      </c>
      <c r="C13" s="9" t="s">
        <v>116</v>
      </c>
      <c r="D13" s="41" t="s">
        <v>117</v>
      </c>
      <c r="E13" s="42"/>
      <c r="F13" s="42"/>
      <c r="G13" s="42"/>
      <c r="H13" s="42"/>
      <c r="I13" s="43"/>
      <c r="J13" s="3">
        <v>71</v>
      </c>
      <c r="K13" s="3">
        <v>0</v>
      </c>
      <c r="L13" s="3"/>
      <c r="M13" s="3"/>
      <c r="N13" s="3"/>
      <c r="O13" s="3"/>
      <c r="P13" s="3"/>
      <c r="Q13" s="12">
        <f t="shared" si="1"/>
        <v>14.2</v>
      </c>
      <c r="R13" s="22"/>
      <c r="S13" s="22"/>
      <c r="T13" s="22"/>
      <c r="U13" s="22"/>
    </row>
    <row r="14" spans="2:22">
      <c r="B14" s="4">
        <f t="shared" si="0"/>
        <v>6</v>
      </c>
      <c r="C14" s="9" t="s">
        <v>118</v>
      </c>
      <c r="D14" s="41" t="s">
        <v>119</v>
      </c>
      <c r="E14" s="42"/>
      <c r="F14" s="42"/>
      <c r="G14" s="42"/>
      <c r="H14" s="42"/>
      <c r="I14" s="43"/>
      <c r="J14" s="3">
        <v>73</v>
      </c>
      <c r="K14" s="3">
        <v>75</v>
      </c>
      <c r="L14" s="3"/>
      <c r="M14" s="3"/>
      <c r="N14" s="3"/>
      <c r="O14" s="3"/>
      <c r="P14" s="3"/>
      <c r="Q14" s="12">
        <f t="shared" si="1"/>
        <v>29.6</v>
      </c>
      <c r="R14" s="22"/>
      <c r="S14" s="22"/>
      <c r="T14" s="22"/>
      <c r="U14" s="22"/>
    </row>
    <row r="15" spans="2:22">
      <c r="B15" s="4">
        <f t="shared" si="0"/>
        <v>7</v>
      </c>
      <c r="C15" s="9" t="s">
        <v>120</v>
      </c>
      <c r="D15" s="41" t="s">
        <v>121</v>
      </c>
      <c r="E15" s="42"/>
      <c r="F15" s="42"/>
      <c r="G15" s="42"/>
      <c r="H15" s="42"/>
      <c r="I15" s="43"/>
      <c r="J15" s="3">
        <v>0</v>
      </c>
      <c r="K15" s="3">
        <v>71</v>
      </c>
      <c r="L15" s="3"/>
      <c r="M15" s="3"/>
      <c r="N15" s="3"/>
      <c r="O15" s="3"/>
      <c r="P15" s="3"/>
      <c r="Q15" s="12">
        <f t="shared" si="1"/>
        <v>14.2</v>
      </c>
      <c r="R15" s="22"/>
      <c r="S15" s="22"/>
      <c r="T15" s="22"/>
      <c r="U15" s="22"/>
    </row>
    <row r="16" spans="2:22">
      <c r="B16" s="4">
        <f t="shared" si="0"/>
        <v>8</v>
      </c>
      <c r="C16" s="9" t="s">
        <v>122</v>
      </c>
      <c r="D16" s="41" t="s">
        <v>123</v>
      </c>
      <c r="E16" s="42"/>
      <c r="F16" s="42"/>
      <c r="G16" s="42"/>
      <c r="H16" s="42"/>
      <c r="I16" s="43"/>
      <c r="J16" s="3">
        <v>82</v>
      </c>
      <c r="K16" s="3">
        <v>89</v>
      </c>
      <c r="L16" s="3"/>
      <c r="M16" s="3"/>
      <c r="N16" s="3"/>
      <c r="O16" s="3"/>
      <c r="P16" s="3"/>
      <c r="Q16" s="12">
        <f t="shared" si="1"/>
        <v>34.200000000000003</v>
      </c>
      <c r="R16" s="22"/>
      <c r="S16" s="22"/>
      <c r="T16" s="22"/>
      <c r="U16" s="22"/>
    </row>
    <row r="17" spans="2:22">
      <c r="B17" s="4">
        <f t="shared" si="0"/>
        <v>9</v>
      </c>
      <c r="C17" s="9" t="s">
        <v>124</v>
      </c>
      <c r="D17" s="41" t="s">
        <v>125</v>
      </c>
      <c r="E17" s="42"/>
      <c r="F17" s="42"/>
      <c r="G17" s="42"/>
      <c r="H17" s="42"/>
      <c r="I17" s="43"/>
      <c r="J17" s="3">
        <v>0</v>
      </c>
      <c r="K17" s="3">
        <v>0</v>
      </c>
      <c r="L17" s="3"/>
      <c r="M17" s="3"/>
      <c r="N17" s="3"/>
      <c r="O17" s="3"/>
      <c r="P17" s="3"/>
      <c r="Q17" s="12">
        <f t="shared" si="1"/>
        <v>0</v>
      </c>
      <c r="R17" s="22"/>
      <c r="S17" s="22"/>
      <c r="T17" s="26">
        <f>AVERAGE((K9:K38))</f>
        <v>50.43333333333333</v>
      </c>
      <c r="U17" s="25"/>
      <c r="V17" s="26">
        <f>T19*100/30</f>
        <v>63.333333333333336</v>
      </c>
    </row>
    <row r="18" spans="2:22">
      <c r="B18" s="4">
        <f t="shared" si="0"/>
        <v>10</v>
      </c>
      <c r="C18" s="9" t="s">
        <v>126</v>
      </c>
      <c r="D18" s="41" t="s">
        <v>127</v>
      </c>
      <c r="E18" s="42"/>
      <c r="F18" s="42"/>
      <c r="G18" s="42"/>
      <c r="H18" s="42"/>
      <c r="I18" s="43"/>
      <c r="J18" s="3">
        <v>0</v>
      </c>
      <c r="K18" s="3">
        <v>83</v>
      </c>
      <c r="L18" s="3"/>
      <c r="M18" s="3"/>
      <c r="N18" s="3"/>
      <c r="O18" s="3"/>
      <c r="P18" s="3"/>
      <c r="Q18" s="12">
        <f t="shared" si="1"/>
        <v>16.600000000000001</v>
      </c>
      <c r="R18" s="22"/>
      <c r="S18" s="22"/>
      <c r="T18" s="25"/>
      <c r="U18" s="25"/>
      <c r="V18" s="25"/>
    </row>
    <row r="19" spans="2:22">
      <c r="B19" s="4">
        <f t="shared" si="0"/>
        <v>11</v>
      </c>
      <c r="C19" s="9" t="s">
        <v>128</v>
      </c>
      <c r="D19" s="41" t="s">
        <v>129</v>
      </c>
      <c r="E19" s="42"/>
      <c r="F19" s="42"/>
      <c r="G19" s="42"/>
      <c r="H19" s="42"/>
      <c r="I19" s="43"/>
      <c r="J19" s="3">
        <v>70</v>
      </c>
      <c r="K19" s="3">
        <v>70</v>
      </c>
      <c r="L19" s="3"/>
      <c r="M19" s="3"/>
      <c r="N19" s="3"/>
      <c r="O19" s="3"/>
      <c r="P19" s="3"/>
      <c r="Q19" s="12">
        <f t="shared" si="1"/>
        <v>28</v>
      </c>
      <c r="R19" s="22"/>
      <c r="S19" s="22"/>
      <c r="T19" s="25">
        <f>COUNTIF(K9:K38,"&gt;=50")</f>
        <v>19</v>
      </c>
      <c r="U19" s="25"/>
      <c r="V19" s="25"/>
    </row>
    <row r="20" spans="2:22">
      <c r="B20" s="4">
        <f t="shared" si="0"/>
        <v>12</v>
      </c>
      <c r="C20" s="9" t="s">
        <v>130</v>
      </c>
      <c r="D20" s="41" t="s">
        <v>131</v>
      </c>
      <c r="E20" s="42"/>
      <c r="F20" s="42"/>
      <c r="G20" s="42"/>
      <c r="H20" s="42"/>
      <c r="I20" s="43"/>
      <c r="J20" s="3">
        <v>70</v>
      </c>
      <c r="K20" s="3">
        <v>0</v>
      </c>
      <c r="L20" s="3"/>
      <c r="M20" s="3"/>
      <c r="N20" s="3"/>
      <c r="O20" s="3"/>
      <c r="P20" s="3"/>
      <c r="Q20" s="12">
        <f t="shared" si="1"/>
        <v>14</v>
      </c>
      <c r="R20" s="22"/>
      <c r="S20" s="22"/>
      <c r="T20" s="22"/>
      <c r="U20" s="22"/>
    </row>
    <row r="21" spans="2:22">
      <c r="B21" s="4">
        <f t="shared" si="0"/>
        <v>13</v>
      </c>
      <c r="C21" s="9" t="s">
        <v>132</v>
      </c>
      <c r="D21" s="41" t="s">
        <v>133</v>
      </c>
      <c r="E21" s="42"/>
      <c r="F21" s="42"/>
      <c r="G21" s="42"/>
      <c r="H21" s="42"/>
      <c r="I21" s="43"/>
      <c r="J21" s="3">
        <v>70</v>
      </c>
      <c r="K21" s="23">
        <v>85</v>
      </c>
      <c r="L21" s="23"/>
      <c r="M21" s="23"/>
      <c r="N21" s="3"/>
      <c r="O21" s="3"/>
      <c r="P21" s="3"/>
      <c r="Q21" s="12">
        <f t="shared" si="1"/>
        <v>31</v>
      </c>
    </row>
    <row r="22" spans="2:22">
      <c r="B22" s="4">
        <f t="shared" si="0"/>
        <v>14</v>
      </c>
      <c r="C22" s="9" t="s">
        <v>134</v>
      </c>
      <c r="D22" s="41" t="s">
        <v>135</v>
      </c>
      <c r="E22" s="42"/>
      <c r="F22" s="42"/>
      <c r="G22" s="42"/>
      <c r="H22" s="42"/>
      <c r="I22" s="43"/>
      <c r="J22" s="3">
        <v>73</v>
      </c>
      <c r="K22" s="3">
        <v>0</v>
      </c>
      <c r="L22" s="3"/>
      <c r="M22" s="3"/>
      <c r="N22" s="3"/>
      <c r="O22" s="3"/>
      <c r="P22" s="3"/>
      <c r="Q22" s="12">
        <f t="shared" si="1"/>
        <v>14.6</v>
      </c>
    </row>
    <row r="23" spans="2:22">
      <c r="B23" s="4">
        <f t="shared" si="0"/>
        <v>15</v>
      </c>
      <c r="C23" s="9" t="s">
        <v>136</v>
      </c>
      <c r="D23" s="41" t="s">
        <v>137</v>
      </c>
      <c r="E23" s="42"/>
      <c r="F23" s="42"/>
      <c r="G23" s="42"/>
      <c r="H23" s="42"/>
      <c r="I23" s="43"/>
      <c r="J23" s="3">
        <v>70</v>
      </c>
      <c r="K23" s="3">
        <v>0</v>
      </c>
      <c r="L23" s="3"/>
      <c r="M23" s="3"/>
      <c r="N23" s="3"/>
      <c r="O23" s="3"/>
      <c r="P23" s="3"/>
      <c r="Q23" s="12">
        <f t="shared" si="1"/>
        <v>14</v>
      </c>
    </row>
    <row r="24" spans="2:22">
      <c r="B24" s="4">
        <f t="shared" si="0"/>
        <v>16</v>
      </c>
      <c r="C24" s="9" t="s">
        <v>138</v>
      </c>
      <c r="D24" s="41" t="s">
        <v>139</v>
      </c>
      <c r="E24" s="42"/>
      <c r="F24" s="42"/>
      <c r="G24" s="42"/>
      <c r="H24" s="42"/>
      <c r="I24" s="43"/>
      <c r="J24" s="3">
        <v>0</v>
      </c>
      <c r="K24" s="3">
        <v>70</v>
      </c>
      <c r="L24" s="3"/>
      <c r="M24" s="3"/>
      <c r="N24" s="3"/>
      <c r="O24" s="3"/>
      <c r="P24" s="3"/>
      <c r="Q24" s="12">
        <f t="shared" si="1"/>
        <v>14</v>
      </c>
    </row>
    <row r="25" spans="2:22">
      <c r="B25" s="4">
        <f t="shared" si="0"/>
        <v>17</v>
      </c>
      <c r="C25" s="9" t="s">
        <v>140</v>
      </c>
      <c r="D25" s="41" t="s">
        <v>141</v>
      </c>
      <c r="E25" s="42"/>
      <c r="F25" s="42"/>
      <c r="G25" s="42"/>
      <c r="H25" s="42"/>
      <c r="I25" s="43"/>
      <c r="J25" s="3">
        <v>73</v>
      </c>
      <c r="K25" s="3">
        <v>85</v>
      </c>
      <c r="L25" s="3"/>
      <c r="M25" s="3"/>
      <c r="N25" s="3"/>
      <c r="O25" s="3"/>
      <c r="P25" s="3"/>
      <c r="Q25" s="12">
        <f t="shared" si="1"/>
        <v>31.6</v>
      </c>
    </row>
    <row r="26" spans="2:22">
      <c r="B26" s="4">
        <f t="shared" si="0"/>
        <v>18</v>
      </c>
      <c r="C26" s="9" t="s">
        <v>142</v>
      </c>
      <c r="D26" s="41" t="s">
        <v>143</v>
      </c>
      <c r="E26" s="42"/>
      <c r="F26" s="42"/>
      <c r="G26" s="42"/>
      <c r="H26" s="42"/>
      <c r="I26" s="43"/>
      <c r="J26" s="3">
        <v>0</v>
      </c>
      <c r="K26" s="3">
        <v>0</v>
      </c>
      <c r="L26" s="3"/>
      <c r="M26" s="3"/>
      <c r="N26" s="3"/>
      <c r="O26" s="3"/>
      <c r="P26" s="3"/>
      <c r="Q26" s="12">
        <f t="shared" si="1"/>
        <v>0</v>
      </c>
      <c r="V26" s="16"/>
    </row>
    <row r="27" spans="2:22">
      <c r="B27" s="4">
        <f t="shared" si="0"/>
        <v>19</v>
      </c>
      <c r="C27" s="9" t="s">
        <v>144</v>
      </c>
      <c r="D27" s="41" t="s">
        <v>145</v>
      </c>
      <c r="E27" s="42"/>
      <c r="F27" s="42"/>
      <c r="G27" s="42"/>
      <c r="H27" s="42"/>
      <c r="I27" s="43"/>
      <c r="J27" s="3">
        <v>87</v>
      </c>
      <c r="K27" s="3">
        <v>85</v>
      </c>
      <c r="L27" s="3"/>
      <c r="M27" s="3"/>
      <c r="N27" s="3"/>
      <c r="O27" s="3"/>
      <c r="P27" s="3"/>
      <c r="Q27" s="12">
        <f t="shared" si="1"/>
        <v>34.4</v>
      </c>
    </row>
    <row r="28" spans="2:22">
      <c r="B28" s="4">
        <f t="shared" si="0"/>
        <v>20</v>
      </c>
      <c r="C28" s="9" t="s">
        <v>146</v>
      </c>
      <c r="D28" s="41" t="s">
        <v>147</v>
      </c>
      <c r="E28" s="42"/>
      <c r="F28" s="42"/>
      <c r="G28" s="42"/>
      <c r="H28" s="42"/>
      <c r="I28" s="43"/>
      <c r="J28" s="3">
        <v>74</v>
      </c>
      <c r="K28" s="3">
        <v>77</v>
      </c>
      <c r="L28" s="3"/>
      <c r="M28" s="3"/>
      <c r="N28" s="3"/>
      <c r="O28" s="3"/>
      <c r="P28" s="3"/>
      <c r="Q28" s="12">
        <f t="shared" si="1"/>
        <v>30.2</v>
      </c>
    </row>
    <row r="29" spans="2:22">
      <c r="B29" s="4">
        <f t="shared" si="0"/>
        <v>21</v>
      </c>
      <c r="C29" s="9" t="s">
        <v>148</v>
      </c>
      <c r="D29" s="41" t="s">
        <v>149</v>
      </c>
      <c r="E29" s="42"/>
      <c r="F29" s="42"/>
      <c r="G29" s="42"/>
      <c r="H29" s="42"/>
      <c r="I29" s="43"/>
      <c r="J29" s="3">
        <v>77</v>
      </c>
      <c r="K29" s="3">
        <v>84</v>
      </c>
      <c r="L29" s="3"/>
      <c r="M29" s="3"/>
      <c r="N29" s="3"/>
      <c r="O29" s="3"/>
      <c r="P29" s="3"/>
      <c r="Q29" s="12">
        <f t="shared" si="1"/>
        <v>32.200000000000003</v>
      </c>
    </row>
    <row r="30" spans="2:22">
      <c r="B30" s="4">
        <f t="shared" si="0"/>
        <v>22</v>
      </c>
      <c r="C30" s="9" t="s">
        <v>150</v>
      </c>
      <c r="D30" s="41" t="s">
        <v>151</v>
      </c>
      <c r="E30" s="42"/>
      <c r="F30" s="42"/>
      <c r="G30" s="42"/>
      <c r="H30" s="42"/>
      <c r="I30" s="43"/>
      <c r="J30" s="3">
        <v>0</v>
      </c>
      <c r="K30" s="3">
        <v>80</v>
      </c>
      <c r="L30" s="3"/>
      <c r="M30" s="3"/>
      <c r="N30" s="3"/>
      <c r="O30" s="3"/>
      <c r="P30" s="3"/>
      <c r="Q30" s="12">
        <f t="shared" si="1"/>
        <v>16</v>
      </c>
    </row>
    <row r="31" spans="2:22">
      <c r="B31" s="4">
        <f t="shared" si="0"/>
        <v>23</v>
      </c>
      <c r="C31" s="9" t="s">
        <v>152</v>
      </c>
      <c r="D31" s="41" t="s">
        <v>153</v>
      </c>
      <c r="E31" s="42"/>
      <c r="F31" s="42"/>
      <c r="G31" s="42"/>
      <c r="H31" s="42"/>
      <c r="I31" s="43"/>
      <c r="J31" s="3">
        <v>0</v>
      </c>
      <c r="K31" s="3">
        <v>0</v>
      </c>
      <c r="L31" s="3"/>
      <c r="M31" s="3"/>
      <c r="N31" s="3"/>
      <c r="O31" s="3"/>
      <c r="P31" s="3"/>
      <c r="Q31" s="12">
        <f t="shared" si="1"/>
        <v>0</v>
      </c>
    </row>
    <row r="32" spans="2:22">
      <c r="B32" s="4">
        <f t="shared" si="0"/>
        <v>24</v>
      </c>
      <c r="C32" s="9" t="s">
        <v>154</v>
      </c>
      <c r="D32" s="41" t="s">
        <v>155</v>
      </c>
      <c r="E32" s="42"/>
      <c r="F32" s="42"/>
      <c r="G32" s="42"/>
      <c r="H32" s="42"/>
      <c r="I32" s="43"/>
      <c r="J32" s="3">
        <v>78</v>
      </c>
      <c r="K32" s="3">
        <v>0</v>
      </c>
      <c r="L32" s="3"/>
      <c r="M32" s="3"/>
      <c r="N32" s="3"/>
      <c r="O32" s="3"/>
      <c r="P32" s="3"/>
      <c r="Q32" s="12">
        <f t="shared" si="1"/>
        <v>15.6</v>
      </c>
      <c r="T32" s="16"/>
    </row>
    <row r="33" spans="2:23">
      <c r="B33" s="4">
        <f t="shared" si="0"/>
        <v>25</v>
      </c>
      <c r="C33" s="9" t="s">
        <v>156</v>
      </c>
      <c r="D33" s="41" t="s">
        <v>157</v>
      </c>
      <c r="E33" s="42"/>
      <c r="F33" s="42"/>
      <c r="G33" s="42"/>
      <c r="H33" s="42"/>
      <c r="I33" s="43"/>
      <c r="J33" s="3">
        <v>71</v>
      </c>
      <c r="K33" s="3">
        <v>79</v>
      </c>
      <c r="L33" s="3"/>
      <c r="M33" s="3"/>
      <c r="N33" s="3"/>
      <c r="O33" s="3"/>
      <c r="P33" s="3"/>
      <c r="Q33" s="12">
        <f t="shared" si="1"/>
        <v>30</v>
      </c>
    </row>
    <row r="34" spans="2:23">
      <c r="B34" s="4">
        <f t="shared" si="0"/>
        <v>26</v>
      </c>
      <c r="C34" s="9" t="s">
        <v>158</v>
      </c>
      <c r="D34" s="41" t="s">
        <v>159</v>
      </c>
      <c r="E34" s="42"/>
      <c r="F34" s="42"/>
      <c r="G34" s="42"/>
      <c r="H34" s="42"/>
      <c r="I34" s="43"/>
      <c r="J34" s="3">
        <v>0</v>
      </c>
      <c r="K34" s="3">
        <v>0</v>
      </c>
      <c r="L34" s="3"/>
      <c r="M34" s="3"/>
      <c r="N34" s="3"/>
      <c r="O34" s="3"/>
      <c r="P34" s="3"/>
      <c r="Q34" s="12">
        <f t="shared" si="1"/>
        <v>0</v>
      </c>
    </row>
    <row r="35" spans="2:23">
      <c r="B35" s="4">
        <f t="shared" si="0"/>
        <v>27</v>
      </c>
      <c r="C35" s="9" t="s">
        <v>160</v>
      </c>
      <c r="D35" s="41" t="s">
        <v>161</v>
      </c>
      <c r="E35" s="42"/>
      <c r="F35" s="42"/>
      <c r="G35" s="42"/>
      <c r="H35" s="42"/>
      <c r="I35" s="43"/>
      <c r="J35" s="3">
        <v>70</v>
      </c>
      <c r="K35" s="3">
        <v>83</v>
      </c>
      <c r="L35" s="3"/>
      <c r="M35" s="3"/>
      <c r="N35" s="3"/>
      <c r="O35" s="3"/>
      <c r="P35" s="3"/>
      <c r="Q35" s="12">
        <f t="shared" si="1"/>
        <v>30.6</v>
      </c>
    </row>
    <row r="36" spans="2:23">
      <c r="B36" s="4">
        <f t="shared" si="0"/>
        <v>28</v>
      </c>
      <c r="C36" s="9" t="s">
        <v>35</v>
      </c>
      <c r="D36" s="41" t="s">
        <v>36</v>
      </c>
      <c r="E36" s="42"/>
      <c r="F36" s="42"/>
      <c r="G36" s="42"/>
      <c r="H36" s="42"/>
      <c r="I36" s="43"/>
      <c r="J36" s="3">
        <v>0</v>
      </c>
      <c r="K36" s="3">
        <v>81</v>
      </c>
      <c r="L36" s="3"/>
      <c r="M36" s="3"/>
      <c r="N36" s="3"/>
      <c r="O36" s="3"/>
      <c r="P36" s="3"/>
      <c r="Q36" s="12">
        <f t="shared" si="1"/>
        <v>16.2</v>
      </c>
    </row>
    <row r="37" spans="2:23">
      <c r="B37" s="4">
        <f t="shared" si="0"/>
        <v>29</v>
      </c>
      <c r="C37" s="9" t="s">
        <v>162</v>
      </c>
      <c r="D37" s="41" t="s">
        <v>163</v>
      </c>
      <c r="E37" s="42"/>
      <c r="F37" s="42"/>
      <c r="G37" s="42"/>
      <c r="H37" s="42"/>
      <c r="I37" s="43"/>
      <c r="J37" s="3">
        <v>0</v>
      </c>
      <c r="K37" s="3">
        <v>0</v>
      </c>
      <c r="L37" s="3"/>
      <c r="M37" s="3"/>
      <c r="N37" s="3"/>
      <c r="O37" s="3"/>
      <c r="P37" s="3"/>
      <c r="Q37" s="12">
        <f t="shared" si="1"/>
        <v>0</v>
      </c>
    </row>
    <row r="38" spans="2:23">
      <c r="B38" s="4">
        <f t="shared" si="0"/>
        <v>30</v>
      </c>
      <c r="C38" s="9" t="s">
        <v>37</v>
      </c>
      <c r="D38" s="41" t="s">
        <v>207</v>
      </c>
      <c r="E38" s="42"/>
      <c r="F38" s="42"/>
      <c r="G38" s="42"/>
      <c r="H38" s="42"/>
      <c r="I38" s="42"/>
      <c r="J38" s="3">
        <v>0</v>
      </c>
      <c r="K38" s="3">
        <v>70</v>
      </c>
      <c r="L38" s="3"/>
      <c r="M38" s="3"/>
      <c r="N38" s="3"/>
      <c r="O38" s="3"/>
      <c r="P38" s="3"/>
      <c r="Q38" s="12">
        <f t="shared" si="1"/>
        <v>14</v>
      </c>
    </row>
    <row r="39" spans="2:23">
      <c r="B39" s="4">
        <f t="shared" si="0"/>
        <v>31</v>
      </c>
      <c r="C39" s="9"/>
      <c r="D39" s="40"/>
      <c r="E39" s="40"/>
      <c r="F39" s="40"/>
      <c r="G39" s="40"/>
      <c r="H39" s="40"/>
      <c r="I39" s="40"/>
      <c r="J39" s="21"/>
      <c r="K39" s="3"/>
      <c r="L39" s="3"/>
      <c r="M39" s="3"/>
      <c r="N39" s="3"/>
      <c r="O39" s="3"/>
      <c r="P39" s="3"/>
      <c r="Q39" s="12">
        <f t="shared" ref="Q39:Q53" si="2">SUM(J39:P39)/7</f>
        <v>0</v>
      </c>
    </row>
    <row r="40" spans="2:23">
      <c r="B40" s="4">
        <f t="shared" si="0"/>
        <v>32</v>
      </c>
      <c r="C40" s="9"/>
      <c r="D40" s="40"/>
      <c r="E40" s="40"/>
      <c r="F40" s="40"/>
      <c r="G40" s="40"/>
      <c r="H40" s="40"/>
      <c r="I40" s="40"/>
      <c r="J40" s="21"/>
      <c r="K40" s="3"/>
      <c r="L40" s="3"/>
      <c r="M40" s="3"/>
      <c r="N40" s="3"/>
      <c r="O40" s="3"/>
      <c r="P40" s="3"/>
      <c r="Q40" s="12">
        <f t="shared" si="2"/>
        <v>0</v>
      </c>
    </row>
    <row r="41" spans="2:23">
      <c r="B41" s="4">
        <f t="shared" si="0"/>
        <v>33</v>
      </c>
      <c r="C41" s="9"/>
      <c r="D41" s="40"/>
      <c r="E41" s="40"/>
      <c r="F41" s="40"/>
      <c r="G41" s="40"/>
      <c r="H41" s="40"/>
      <c r="I41" s="40"/>
      <c r="J41" s="21"/>
      <c r="K41" s="3"/>
      <c r="L41" s="3"/>
      <c r="M41" s="3"/>
      <c r="N41" s="3"/>
      <c r="O41" s="3"/>
      <c r="P41" s="3"/>
      <c r="Q41" s="12">
        <f t="shared" si="2"/>
        <v>0</v>
      </c>
    </row>
    <row r="42" spans="2:23">
      <c r="B42" s="4">
        <f t="shared" si="0"/>
        <v>34</v>
      </c>
      <c r="C42" s="9"/>
      <c r="D42" s="40"/>
      <c r="E42" s="40"/>
      <c r="F42" s="40"/>
      <c r="G42" s="40"/>
      <c r="H42" s="40"/>
      <c r="I42" s="40"/>
      <c r="J42" s="21"/>
      <c r="K42" s="3"/>
      <c r="L42" s="3"/>
      <c r="M42" s="3"/>
      <c r="N42" s="3"/>
      <c r="O42" s="3"/>
      <c r="P42" s="3"/>
      <c r="Q42" s="12">
        <f t="shared" si="2"/>
        <v>0</v>
      </c>
    </row>
    <row r="43" spans="2:23">
      <c r="B43" s="4">
        <f t="shared" si="0"/>
        <v>35</v>
      </c>
      <c r="C43" s="9"/>
      <c r="D43" s="40"/>
      <c r="E43" s="40"/>
      <c r="F43" s="40"/>
      <c r="G43" s="40"/>
      <c r="H43" s="40"/>
      <c r="I43" s="40"/>
      <c r="J43" s="21"/>
      <c r="K43" s="3"/>
      <c r="L43" s="3"/>
      <c r="M43" s="3"/>
      <c r="N43" s="3"/>
      <c r="O43" s="3"/>
      <c r="P43" s="3"/>
      <c r="Q43" s="12">
        <f t="shared" si="2"/>
        <v>0</v>
      </c>
      <c r="T43" s="15"/>
      <c r="U43" s="14"/>
      <c r="V43" s="14"/>
      <c r="W43" s="14"/>
    </row>
    <row r="44" spans="2:23">
      <c r="B44" s="4">
        <f t="shared" si="0"/>
        <v>36</v>
      </c>
      <c r="C44" s="4"/>
      <c r="D44" s="33"/>
      <c r="E44" s="33"/>
      <c r="F44" s="33"/>
      <c r="G44" s="33"/>
      <c r="H44" s="33"/>
      <c r="I44" s="33"/>
      <c r="J44" s="3"/>
      <c r="K44" s="3"/>
      <c r="L44" s="3"/>
      <c r="M44" s="3"/>
      <c r="N44" s="3"/>
      <c r="O44" s="3"/>
      <c r="P44" s="3"/>
      <c r="Q44" s="12">
        <f t="shared" si="2"/>
        <v>0</v>
      </c>
      <c r="T44" s="14"/>
      <c r="U44" s="14"/>
      <c r="V44" s="14"/>
      <c r="W44" s="14"/>
    </row>
    <row r="45" spans="2:23">
      <c r="B45" s="4">
        <f t="shared" si="0"/>
        <v>37</v>
      </c>
      <c r="C45" s="17"/>
      <c r="D45" s="33"/>
      <c r="E45" s="33"/>
      <c r="F45" s="33"/>
      <c r="G45" s="33"/>
      <c r="H45" s="33"/>
      <c r="I45" s="33"/>
      <c r="J45" s="3"/>
      <c r="K45" s="3"/>
      <c r="L45" s="3"/>
      <c r="M45" s="3"/>
      <c r="N45" s="3"/>
      <c r="O45" s="3"/>
      <c r="P45" s="3"/>
      <c r="Q45" s="12">
        <f t="shared" si="2"/>
        <v>0</v>
      </c>
      <c r="T45" s="14"/>
      <c r="U45" s="14"/>
      <c r="V45" s="14"/>
      <c r="W45" s="14"/>
    </row>
    <row r="46" spans="2:23">
      <c r="B46" s="4">
        <f t="shared" si="0"/>
        <v>38</v>
      </c>
      <c r="C46" s="17"/>
      <c r="D46" s="33"/>
      <c r="E46" s="33"/>
      <c r="F46" s="33"/>
      <c r="G46" s="33"/>
      <c r="H46" s="33"/>
      <c r="I46" s="33"/>
      <c r="J46" s="3"/>
      <c r="K46" s="3"/>
      <c r="L46" s="3"/>
      <c r="M46" s="3"/>
      <c r="N46" s="3"/>
      <c r="O46" s="3"/>
      <c r="P46" s="3"/>
      <c r="Q46" s="12">
        <f t="shared" si="2"/>
        <v>0</v>
      </c>
      <c r="T46" s="14"/>
      <c r="U46" s="14"/>
      <c r="V46" s="14"/>
      <c r="W46" s="15"/>
    </row>
    <row r="47" spans="2:23">
      <c r="B47" s="4">
        <f t="shared" si="0"/>
        <v>39</v>
      </c>
      <c r="C47" s="17"/>
      <c r="D47" s="33"/>
      <c r="E47" s="33"/>
      <c r="F47" s="33"/>
      <c r="G47" s="33"/>
      <c r="H47" s="33"/>
      <c r="I47" s="33"/>
      <c r="J47" s="3"/>
      <c r="K47" s="3"/>
      <c r="L47" s="3"/>
      <c r="M47" s="3"/>
      <c r="N47" s="3"/>
      <c r="O47" s="3"/>
      <c r="P47" s="3"/>
      <c r="Q47" s="12">
        <f t="shared" si="2"/>
        <v>0</v>
      </c>
    </row>
    <row r="48" spans="2:23">
      <c r="B48" s="4">
        <f t="shared" si="0"/>
        <v>40</v>
      </c>
      <c r="C48" s="17"/>
      <c r="D48" s="33"/>
      <c r="E48" s="33"/>
      <c r="F48" s="33"/>
      <c r="G48" s="33"/>
      <c r="H48" s="33"/>
      <c r="I48" s="33"/>
      <c r="J48" s="3"/>
      <c r="K48" s="3"/>
      <c r="L48" s="3"/>
      <c r="M48" s="3"/>
      <c r="N48" s="3"/>
      <c r="O48" s="3"/>
      <c r="P48" s="3"/>
      <c r="Q48" s="12">
        <f t="shared" si="2"/>
        <v>0</v>
      </c>
    </row>
    <row r="49" spans="2:17">
      <c r="B49" s="4">
        <f t="shared" si="0"/>
        <v>41</v>
      </c>
      <c r="C49" s="17"/>
      <c r="D49" s="33"/>
      <c r="E49" s="33"/>
      <c r="F49" s="33"/>
      <c r="G49" s="33"/>
      <c r="H49" s="33"/>
      <c r="I49" s="33"/>
      <c r="J49" s="3"/>
      <c r="K49" s="3"/>
      <c r="L49" s="3"/>
      <c r="M49" s="3"/>
      <c r="N49" s="3"/>
      <c r="O49" s="3"/>
      <c r="P49" s="3"/>
      <c r="Q49" s="12">
        <f t="shared" si="2"/>
        <v>0</v>
      </c>
    </row>
    <row r="50" spans="2:17">
      <c r="B50" s="4">
        <f t="shared" si="0"/>
        <v>42</v>
      </c>
      <c r="C50" s="17"/>
      <c r="D50" s="33"/>
      <c r="E50" s="33"/>
      <c r="F50" s="33"/>
      <c r="G50" s="33"/>
      <c r="H50" s="33"/>
      <c r="I50" s="33"/>
      <c r="J50" s="3"/>
      <c r="K50" s="3"/>
      <c r="L50" s="3"/>
      <c r="M50" s="3"/>
      <c r="N50" s="3"/>
      <c r="O50" s="3"/>
      <c r="P50" s="3"/>
      <c r="Q50" s="12">
        <f t="shared" si="2"/>
        <v>0</v>
      </c>
    </row>
    <row r="51" spans="2:17">
      <c r="B51" s="4">
        <f t="shared" si="0"/>
        <v>43</v>
      </c>
      <c r="C51" s="17"/>
      <c r="D51" s="33"/>
      <c r="E51" s="33"/>
      <c r="F51" s="33"/>
      <c r="G51" s="33"/>
      <c r="H51" s="33"/>
      <c r="I51" s="33"/>
      <c r="J51" s="3"/>
      <c r="K51" s="3"/>
      <c r="L51" s="3"/>
      <c r="M51" s="3"/>
      <c r="N51" s="3"/>
      <c r="O51" s="3"/>
      <c r="P51" s="3"/>
      <c r="Q51" s="12">
        <f t="shared" si="2"/>
        <v>0</v>
      </c>
    </row>
    <row r="52" spans="2:17">
      <c r="B52" s="4">
        <f t="shared" si="0"/>
        <v>44</v>
      </c>
      <c r="C52" s="17"/>
      <c r="D52" s="33"/>
      <c r="E52" s="33"/>
      <c r="F52" s="33"/>
      <c r="G52" s="33"/>
      <c r="H52" s="33"/>
      <c r="I52" s="33"/>
      <c r="J52" s="3"/>
      <c r="K52" s="3"/>
      <c r="L52" s="3"/>
      <c r="M52" s="3"/>
      <c r="N52" s="3"/>
      <c r="O52" s="3"/>
      <c r="P52" s="3"/>
      <c r="Q52" s="12">
        <f t="shared" si="2"/>
        <v>0</v>
      </c>
    </row>
    <row r="53" spans="2:17">
      <c r="B53" s="4">
        <f t="shared" si="0"/>
        <v>45</v>
      </c>
      <c r="C53" s="9"/>
      <c r="D53" s="34"/>
      <c r="E53" s="34"/>
      <c r="F53" s="34"/>
      <c r="G53" s="34"/>
      <c r="H53" s="34"/>
      <c r="I53" s="34"/>
      <c r="J53" s="9"/>
      <c r="K53" s="9"/>
      <c r="L53" s="9"/>
      <c r="M53" s="9"/>
      <c r="N53" s="9"/>
      <c r="O53" s="9"/>
      <c r="P53" s="9"/>
      <c r="Q53" s="12">
        <f t="shared" si="2"/>
        <v>0</v>
      </c>
    </row>
    <row r="54" spans="2:17">
      <c r="C54" s="28"/>
      <c r="D54" s="28"/>
      <c r="E54" s="5"/>
      <c r="H54" s="35" t="s">
        <v>38</v>
      </c>
      <c r="I54" s="35"/>
      <c r="J54" s="2">
        <f t="shared" ref="J54:P54" si="3">COUNTIF(J9:J53,"&gt;=70")</f>
        <v>18</v>
      </c>
      <c r="K54" s="2">
        <f t="shared" si="3"/>
        <v>19</v>
      </c>
      <c r="L54" s="2">
        <f t="shared" si="3"/>
        <v>0</v>
      </c>
      <c r="M54" s="2">
        <f t="shared" si="3"/>
        <v>0</v>
      </c>
      <c r="N54" s="2">
        <f t="shared" si="3"/>
        <v>0</v>
      </c>
      <c r="O54" s="2">
        <f t="shared" si="3"/>
        <v>0</v>
      </c>
      <c r="P54" s="2">
        <f t="shared" si="3"/>
        <v>0</v>
      </c>
      <c r="Q54" s="18">
        <f>COUNTIF(Q9:Q48,"&gt;=70")</f>
        <v>0</v>
      </c>
    </row>
    <row r="55" spans="2:17">
      <c r="C55" s="28"/>
      <c r="D55" s="28"/>
      <c r="E55" s="6"/>
      <c r="H55" s="32" t="s">
        <v>39</v>
      </c>
      <c r="I55" s="32"/>
      <c r="J55" s="1">
        <f t="shared" ref="J55:Q55" si="4">COUNTIF(J9:J53,"&lt;70")</f>
        <v>12</v>
      </c>
      <c r="K55" s="1">
        <f t="shared" si="4"/>
        <v>11</v>
      </c>
      <c r="L55" s="1">
        <f t="shared" si="4"/>
        <v>0</v>
      </c>
      <c r="M55" s="1">
        <f t="shared" si="4"/>
        <v>0</v>
      </c>
      <c r="N55" s="1">
        <f t="shared" si="4"/>
        <v>0</v>
      </c>
      <c r="O55" s="1">
        <f t="shared" si="4"/>
        <v>0</v>
      </c>
      <c r="P55" s="1">
        <f t="shared" si="4"/>
        <v>0</v>
      </c>
      <c r="Q55" s="1">
        <f t="shared" si="4"/>
        <v>45</v>
      </c>
    </row>
    <row r="56" spans="2:17">
      <c r="C56" s="28"/>
      <c r="D56" s="28"/>
      <c r="E56" s="28"/>
      <c r="H56" s="32" t="s">
        <v>40</v>
      </c>
      <c r="I56" s="32"/>
      <c r="J56" s="1">
        <f t="shared" ref="J56:Q56" si="5">COUNT(J9:J53)</f>
        <v>30</v>
      </c>
      <c r="K56" s="1">
        <f t="shared" si="5"/>
        <v>30</v>
      </c>
      <c r="L56" s="1">
        <f t="shared" si="5"/>
        <v>0</v>
      </c>
      <c r="M56" s="1">
        <f t="shared" si="5"/>
        <v>0</v>
      </c>
      <c r="N56" s="1">
        <f t="shared" si="5"/>
        <v>0</v>
      </c>
      <c r="O56" s="1">
        <f t="shared" si="5"/>
        <v>0</v>
      </c>
      <c r="P56" s="1">
        <f t="shared" si="5"/>
        <v>0</v>
      </c>
      <c r="Q56" s="1">
        <f t="shared" si="5"/>
        <v>45</v>
      </c>
    </row>
    <row r="57" spans="2:17">
      <c r="C57" s="28"/>
      <c r="D57" s="28"/>
      <c r="E57" s="5"/>
      <c r="H57" s="29" t="s">
        <v>41</v>
      </c>
      <c r="I57" s="29"/>
      <c r="J57" s="19">
        <f t="shared" ref="J57:Q57" si="6">J54/J56</f>
        <v>0.6</v>
      </c>
      <c r="K57" s="20">
        <f t="shared" si="6"/>
        <v>0.6333333333333333</v>
      </c>
      <c r="L57" s="20" t="e">
        <f t="shared" si="6"/>
        <v>#DIV/0!</v>
      </c>
      <c r="M57" s="20" t="e">
        <f t="shared" si="6"/>
        <v>#DIV/0!</v>
      </c>
      <c r="N57" s="20" t="e">
        <f t="shared" si="6"/>
        <v>#DIV/0!</v>
      </c>
      <c r="O57" s="20" t="e">
        <f t="shared" si="6"/>
        <v>#DIV/0!</v>
      </c>
      <c r="P57" s="20" t="e">
        <f t="shared" si="6"/>
        <v>#DIV/0!</v>
      </c>
      <c r="Q57" s="20">
        <f t="shared" si="6"/>
        <v>0</v>
      </c>
    </row>
    <row r="58" spans="2:17">
      <c r="C58" s="28"/>
      <c r="D58" s="28"/>
      <c r="E58" s="5"/>
      <c r="H58" s="29" t="s">
        <v>42</v>
      </c>
      <c r="I58" s="29"/>
      <c r="J58" s="19">
        <f t="shared" ref="J58:Q58" si="7">J55/J56</f>
        <v>0.4</v>
      </c>
      <c r="K58" s="19">
        <f t="shared" si="7"/>
        <v>0.36666666666666664</v>
      </c>
      <c r="L58" s="20" t="e">
        <f t="shared" si="7"/>
        <v>#DIV/0!</v>
      </c>
      <c r="M58" s="20" t="e">
        <f t="shared" si="7"/>
        <v>#DIV/0!</v>
      </c>
      <c r="N58" s="20" t="e">
        <f t="shared" si="7"/>
        <v>#DIV/0!</v>
      </c>
      <c r="O58" s="20" t="e">
        <f t="shared" si="7"/>
        <v>#DIV/0!</v>
      </c>
      <c r="P58" s="20" t="e">
        <f t="shared" si="7"/>
        <v>#DIV/0!</v>
      </c>
      <c r="Q58" s="20">
        <f t="shared" si="7"/>
        <v>1</v>
      </c>
    </row>
    <row r="59" spans="2:17">
      <c r="C59" s="28"/>
      <c r="D59" s="28"/>
      <c r="E59" s="6"/>
    </row>
    <row r="60" spans="2:17">
      <c r="C60" s="5"/>
      <c r="D60" s="5"/>
      <c r="E60" s="6"/>
    </row>
    <row r="61" spans="2:17">
      <c r="J61" s="30"/>
      <c r="K61" s="30"/>
      <c r="L61" s="30"/>
      <c r="M61" s="30"/>
      <c r="N61" s="30"/>
      <c r="O61" s="30"/>
      <c r="P61" s="30"/>
    </row>
    <row r="62" spans="2:17">
      <c r="J62" s="31" t="s">
        <v>43</v>
      </c>
      <c r="K62" s="31"/>
      <c r="L62" s="31"/>
      <c r="M62" s="31"/>
      <c r="N62" s="31"/>
      <c r="O62" s="31"/>
      <c r="P62" s="31"/>
    </row>
  </sheetData>
  <mergeCells count="67">
    <mergeCell ref="D10:I10"/>
    <mergeCell ref="D11:I11"/>
    <mergeCell ref="D12:I12"/>
    <mergeCell ref="D6:G6"/>
    <mergeCell ref="I6:J6"/>
    <mergeCell ref="K6:P6"/>
    <mergeCell ref="D8:I8"/>
    <mergeCell ref="D9:I9"/>
    <mergeCell ref="B2:P2"/>
    <mergeCell ref="C3:P3"/>
    <mergeCell ref="D4:G4"/>
    <mergeCell ref="J4:K4"/>
    <mergeCell ref="N4:O4"/>
    <mergeCell ref="D13:I13"/>
    <mergeCell ref="D14:I14"/>
    <mergeCell ref="D15:I15"/>
    <mergeCell ref="D16:I16"/>
    <mergeCell ref="D17:I17"/>
    <mergeCell ref="D18:I18"/>
    <mergeCell ref="D19:I19"/>
    <mergeCell ref="D20:I20"/>
    <mergeCell ref="D22:I22"/>
    <mergeCell ref="D25:I25"/>
    <mergeCell ref="D23:I23"/>
    <mergeCell ref="D24:I24"/>
    <mergeCell ref="D21:I21"/>
    <mergeCell ref="D34:I34"/>
    <mergeCell ref="D35:I35"/>
    <mergeCell ref="D36:I36"/>
    <mergeCell ref="D37:I37"/>
    <mergeCell ref="D38:I38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48:I48"/>
    <mergeCell ref="D49:I49"/>
    <mergeCell ref="D50:I50"/>
    <mergeCell ref="D51:I51"/>
    <mergeCell ref="D52:I52"/>
    <mergeCell ref="D53:I53"/>
    <mergeCell ref="C54:D54"/>
    <mergeCell ref="H54:I54"/>
    <mergeCell ref="C55:D55"/>
    <mergeCell ref="H55:I55"/>
    <mergeCell ref="C56:E56"/>
    <mergeCell ref="H56:I56"/>
    <mergeCell ref="J61:P61"/>
    <mergeCell ref="J62:P62"/>
    <mergeCell ref="C57:D57"/>
    <mergeCell ref="H57:I57"/>
    <mergeCell ref="C58:D58"/>
    <mergeCell ref="H58:I58"/>
    <mergeCell ref="C59:D59"/>
    <mergeCell ref="D31:I31"/>
    <mergeCell ref="D32:I32"/>
    <mergeCell ref="D33:I33"/>
    <mergeCell ref="D26:I26"/>
    <mergeCell ref="D27:I27"/>
    <mergeCell ref="D28:I28"/>
    <mergeCell ref="D29:I29"/>
    <mergeCell ref="D30:I30"/>
  </mergeCells>
  <pageMargins left="0.23611111111111099" right="0.23611111111111099" top="0.74791666666666701" bottom="0.74791666666666701" header="0.511811023622047" footer="0.511811023622047"/>
  <pageSetup scale="75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1415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Poo</vt:lpstr>
      <vt:lpstr>SAE</vt:lpstr>
      <vt:lpstr>PCD</vt:lpstr>
      <vt:lpstr>AyOD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ITSSAT</dc:creator>
  <dc:description/>
  <cp:lastModifiedBy>retelona</cp:lastModifiedBy>
  <cp:revision>56</cp:revision>
  <cp:lastPrinted>2023-03-21T15:13:53Z</cp:lastPrinted>
  <dcterms:created xsi:type="dcterms:W3CDTF">2023-03-14T19:16:59Z</dcterms:created>
  <dcterms:modified xsi:type="dcterms:W3CDTF">2025-04-01T19:14:39Z</dcterms:modified>
  <dc:language>es-MX</dc:language>
</cp:coreProperties>
</file>