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5 respaldo Asus\2025\S1\Reportes\Reporte Parcial\R2\"/>
    </mc:Choice>
  </mc:AlternateContent>
  <xr:revisionPtr revIDLastSave="0" documentId="13_ncr:1_{3A2BA5BC-BF90-49FA-A22F-6C845397C00C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7" i="2" l="1"/>
  <c r="I17" i="2"/>
  <c r="L16" i="2"/>
  <c r="I16" i="2"/>
  <c r="L15" i="2"/>
  <c r="I15" i="2"/>
  <c r="L14" i="2"/>
  <c r="I14" i="2"/>
  <c r="A17" i="3" l="1"/>
  <c r="A16" i="3"/>
  <c r="A15" i="3"/>
  <c r="G37" i="5" l="1"/>
  <c r="A35" i="5"/>
  <c r="N28" i="5"/>
  <c r="M28" i="5"/>
  <c r="K28" i="5"/>
  <c r="G28" i="5"/>
  <c r="F28" i="5"/>
  <c r="I17" i="5"/>
  <c r="J17" i="5" s="1"/>
  <c r="H17" i="5"/>
  <c r="L17" i="5"/>
  <c r="D17" i="5"/>
  <c r="C17" i="5"/>
  <c r="A17" i="5"/>
  <c r="L16" i="5"/>
  <c r="I16" i="5"/>
  <c r="J16" i="5" s="1"/>
  <c r="D16" i="5"/>
  <c r="C16" i="5"/>
  <c r="A16" i="5"/>
  <c r="L15" i="5"/>
  <c r="I15" i="5"/>
  <c r="J15" i="5" s="1"/>
  <c r="H15" i="5"/>
  <c r="D15" i="5"/>
  <c r="C15" i="5"/>
  <c r="A15" i="5"/>
  <c r="E14" i="5"/>
  <c r="I14" i="5" s="1"/>
  <c r="J14" i="5" s="1"/>
  <c r="D14" i="5"/>
  <c r="C14" i="5"/>
  <c r="A14" i="5"/>
  <c r="B10" i="5"/>
  <c r="B37" i="5" s="1"/>
  <c r="L8" i="5"/>
  <c r="H8" i="5"/>
  <c r="E8" i="5"/>
  <c r="E6" i="5"/>
  <c r="G37" i="4"/>
  <c r="B37" i="4"/>
  <c r="A35" i="4"/>
  <c r="N28" i="4"/>
  <c r="M28" i="4"/>
  <c r="K28" i="4"/>
  <c r="G28" i="4"/>
  <c r="F28" i="4"/>
  <c r="E27" i="4"/>
  <c r="L27" i="4" s="1"/>
  <c r="D27" i="4"/>
  <c r="C27" i="4"/>
  <c r="A27" i="4"/>
  <c r="E26" i="4"/>
  <c r="L26" i="4" s="1"/>
  <c r="D26" i="4"/>
  <c r="C26" i="4"/>
  <c r="A26" i="4"/>
  <c r="E25" i="4"/>
  <c r="L25" i="4" s="1"/>
  <c r="D25" i="4"/>
  <c r="C25" i="4"/>
  <c r="A25" i="4"/>
  <c r="E24" i="4"/>
  <c r="L24" i="4" s="1"/>
  <c r="D24" i="4"/>
  <c r="C24" i="4"/>
  <c r="A24" i="4"/>
  <c r="E23" i="4"/>
  <c r="L23" i="4" s="1"/>
  <c r="D23" i="4"/>
  <c r="C23" i="4"/>
  <c r="A23" i="4"/>
  <c r="E22" i="4"/>
  <c r="L22" i="4" s="1"/>
  <c r="D22" i="4"/>
  <c r="C22" i="4"/>
  <c r="A22" i="4"/>
  <c r="E21" i="4"/>
  <c r="L21" i="4" s="1"/>
  <c r="D21" i="4"/>
  <c r="C21" i="4"/>
  <c r="A21" i="4"/>
  <c r="E20" i="4"/>
  <c r="L20" i="4" s="1"/>
  <c r="D20" i="4"/>
  <c r="C20" i="4"/>
  <c r="A20" i="4"/>
  <c r="E19" i="4"/>
  <c r="L19" i="4" s="1"/>
  <c r="D19" i="4"/>
  <c r="C19" i="4"/>
  <c r="A19" i="4"/>
  <c r="E18" i="4"/>
  <c r="L18" i="4" s="1"/>
  <c r="D18" i="4"/>
  <c r="C18" i="4"/>
  <c r="A18" i="4"/>
  <c r="L17" i="4"/>
  <c r="D17" i="4"/>
  <c r="C17" i="4"/>
  <c r="A17" i="4"/>
  <c r="E16" i="4"/>
  <c r="L16" i="4" s="1"/>
  <c r="D16" i="4"/>
  <c r="C16" i="4"/>
  <c r="A16" i="4"/>
  <c r="E15" i="4"/>
  <c r="L15" i="4" s="1"/>
  <c r="D15" i="4"/>
  <c r="C15" i="4"/>
  <c r="A15" i="4"/>
  <c r="E14" i="4"/>
  <c r="E28" i="4" s="1"/>
  <c r="D14" i="4"/>
  <c r="C14" i="4"/>
  <c r="A14" i="4"/>
  <c r="B10" i="4"/>
  <c r="L8" i="4"/>
  <c r="H8" i="4"/>
  <c r="E8" i="4"/>
  <c r="E6" i="4"/>
  <c r="G37" i="3"/>
  <c r="A35" i="3"/>
  <c r="N28" i="3"/>
  <c r="M28" i="3"/>
  <c r="K28" i="3"/>
  <c r="G28" i="3"/>
  <c r="F28" i="3"/>
  <c r="L17" i="3"/>
  <c r="I17" i="3"/>
  <c r="D17" i="3"/>
  <c r="C17" i="3"/>
  <c r="L16" i="3"/>
  <c r="I16" i="3"/>
  <c r="D16" i="3"/>
  <c r="C16" i="3"/>
  <c r="L15" i="3"/>
  <c r="I15" i="3"/>
  <c r="D15" i="3"/>
  <c r="C15" i="3"/>
  <c r="E14" i="3"/>
  <c r="L14" i="3" s="1"/>
  <c r="D14" i="3"/>
  <c r="C14" i="3"/>
  <c r="A14" i="3"/>
  <c r="B10" i="3"/>
  <c r="B37" i="3" s="1"/>
  <c r="L8" i="3"/>
  <c r="H8" i="3"/>
  <c r="E8" i="3"/>
  <c r="E6" i="3"/>
  <c r="G37" i="2"/>
  <c r="B37" i="2"/>
  <c r="A35" i="2"/>
  <c r="N28" i="2"/>
  <c r="M28" i="2"/>
  <c r="K28" i="2"/>
  <c r="G28" i="2"/>
  <c r="F28" i="2"/>
  <c r="D17" i="2"/>
  <c r="C17" i="2"/>
  <c r="A17" i="2"/>
  <c r="D16" i="2"/>
  <c r="C16" i="2"/>
  <c r="A16" i="2"/>
  <c r="D15" i="2"/>
  <c r="C15" i="2"/>
  <c r="A15" i="2"/>
  <c r="D14" i="2"/>
  <c r="C14" i="2"/>
  <c r="A14" i="2"/>
  <c r="B10" i="2"/>
  <c r="L8" i="2"/>
  <c r="H8" i="2"/>
  <c r="E8" i="2"/>
  <c r="E6" i="2"/>
  <c r="B37" i="1"/>
  <c r="A35" i="1"/>
  <c r="N28" i="1"/>
  <c r="M28" i="1"/>
  <c r="K28" i="1"/>
  <c r="G28" i="1"/>
  <c r="F28" i="1"/>
  <c r="E28" i="1"/>
  <c r="E28" i="2" l="1"/>
  <c r="H28" i="2" s="1"/>
  <c r="I14" i="3"/>
  <c r="E28" i="3"/>
  <c r="L28" i="3" s="1"/>
  <c r="L14" i="5"/>
  <c r="L28" i="1"/>
  <c r="L28" i="4"/>
  <c r="I28" i="4"/>
  <c r="J28" i="4" s="1"/>
  <c r="H28" i="4"/>
  <c r="H14" i="4"/>
  <c r="H16" i="4"/>
  <c r="H18" i="4"/>
  <c r="H20" i="4"/>
  <c r="H22" i="4"/>
  <c r="H24" i="4"/>
  <c r="H26" i="4"/>
  <c r="E28" i="5"/>
  <c r="I14" i="4"/>
  <c r="J14" i="4" s="1"/>
  <c r="I16" i="4"/>
  <c r="J16" i="4" s="1"/>
  <c r="I18" i="4"/>
  <c r="J18" i="4" s="1"/>
  <c r="I20" i="4"/>
  <c r="J20" i="4" s="1"/>
  <c r="I22" i="4"/>
  <c r="J22" i="4" s="1"/>
  <c r="I24" i="4"/>
  <c r="J24" i="4" s="1"/>
  <c r="I26" i="4"/>
  <c r="J26" i="4" s="1"/>
  <c r="H14" i="5"/>
  <c r="H16" i="5"/>
  <c r="L14" i="4"/>
  <c r="I28" i="1"/>
  <c r="H15" i="4"/>
  <c r="H17" i="4"/>
  <c r="H19" i="4"/>
  <c r="H21" i="4"/>
  <c r="H23" i="4"/>
  <c r="H25" i="4"/>
  <c r="H27" i="4"/>
  <c r="I15" i="4"/>
  <c r="J15" i="4" s="1"/>
  <c r="I17" i="4"/>
  <c r="J17" i="4" s="1"/>
  <c r="I19" i="4"/>
  <c r="J19" i="4" s="1"/>
  <c r="I21" i="4"/>
  <c r="J21" i="4" s="1"/>
  <c r="I23" i="4"/>
  <c r="J23" i="4" s="1"/>
  <c r="I25" i="4"/>
  <c r="J25" i="4" s="1"/>
  <c r="I27" i="4"/>
  <c r="J27" i="4" s="1"/>
  <c r="I28" i="3" l="1"/>
  <c r="J28" i="3" s="1"/>
  <c r="H28" i="3"/>
  <c r="L28" i="2"/>
  <c r="I28" i="2"/>
  <c r="J28" i="2" s="1"/>
  <c r="I28" i="5"/>
  <c r="J28" i="5" s="1"/>
  <c r="H28" i="5"/>
  <c r="L2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<sst xmlns="http://schemas.openxmlformats.org/spreadsheetml/2006/main" count="189" uniqueCount="49">
  <si>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</si>
  <si>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</si>
  <si>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</si>
  <si>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</si>
  <si>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</si>
  <si>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</si>
  <si>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</si>
  <si>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</si>
  <si>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</si>
  <si>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</si>
  <si>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PROFESOR (A):</t>
  </si>
  <si>
    <t>ROGELIO ENRIQUE TELONA TORRES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</si>
  <si>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</si>
  <si>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</si>
  <si>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</si>
  <si>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</si>
  <si>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</si>
  <si>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</si>
  <si>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</si>
  <si>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</si>
  <si>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</si>
  <si>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</si>
  <si>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</si>
  <si>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</si>
  <si>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</si>
  <si>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</si>
  <si>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</si>
  <si>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S/E</t>
  </si>
  <si>
    <t>IINF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</si>
  <si>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</si>
  <si>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</si>
  <si>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</si>
  <si>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</si>
  <si>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</si>
  <si>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MARCOS CAGAL ORTIZ</t>
  </si>
  <si>
    <t>II</t>
  </si>
  <si>
    <t>III</t>
  </si>
  <si>
    <t>Final</t>
  </si>
  <si>
    <t>T</t>
  </si>
  <si>
    <t>Programación orientada a objetos</t>
  </si>
  <si>
    <t>Software de aplicación ejecutivo</t>
  </si>
  <si>
    <t>210-A</t>
  </si>
  <si>
    <t>Programación para ciencia de datos</t>
  </si>
  <si>
    <t>Administración y organización de datos</t>
  </si>
  <si>
    <t>207-B</t>
  </si>
  <si>
    <t>810-A</t>
  </si>
  <si>
    <t>410-A</t>
  </si>
  <si>
    <t>IGE</t>
  </si>
  <si>
    <t>Febrero –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</si>
</sst>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3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9" fontId="3" fillId="0" borderId="7" xfId="1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2" name="Imagen 3" descr="Inicio - TecNM Celay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628920</xdr:colOff>
      <xdr:row>0</xdr:row>
      <xdr:rowOff>750600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697040" y="5616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673560</xdr:colOff>
      <xdr:row>0</xdr:row>
      <xdr:rowOff>727920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41680" y="3348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4" name="Imagen 1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673560</xdr:colOff>
      <xdr:row>0</xdr:row>
      <xdr:rowOff>761760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41680" y="6732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662400</xdr:colOff>
      <xdr:row>0</xdr:row>
      <xdr:rowOff>739440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30520" y="4500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8" name="Imagen 1" descr="Inicio - TecNM Celay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662400</xdr:colOff>
      <xdr:row>0</xdr:row>
      <xdr:rowOff>716760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30520" y="2232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topLeftCell="A3" zoomScale="110" zoomScaleNormal="110" workbookViewId="0">
      <selection activeCell="K14" sqref="K14:K17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3</v>
      </c>
      <c r="B6" s="24"/>
      <c r="C6" s="24"/>
      <c r="D6" s="24"/>
      <c r="E6" s="25" t="s">
        <v>4</v>
      </c>
      <c r="F6" s="25"/>
      <c r="G6" s="25"/>
      <c r="H6" s="25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26" t="s">
        <v>6</v>
      </c>
      <c r="C8" s="26"/>
      <c r="D8" s="7" t="s">
        <v>7</v>
      </c>
      <c r="E8" s="1">
        <v>4</v>
      </c>
      <c r="G8" s="2" t="s">
        <v>8</v>
      </c>
      <c r="H8" s="1">
        <v>4</v>
      </c>
      <c r="I8" s="27" t="s">
        <v>9</v>
      </c>
      <c r="J8" s="27"/>
      <c r="K8" s="27"/>
      <c r="L8" s="28" t="s">
        <v>48</v>
      </c>
      <c r="M8" s="28"/>
      <c r="N8" s="28"/>
    </row>
    <row r="10" spans="1:14" x14ac:dyDescent="0.25">
      <c r="A10" s="2" t="s">
        <v>10</v>
      </c>
      <c r="B10" s="26" t="s">
        <v>11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29" t="s">
        <v>12</v>
      </c>
      <c r="B12" s="30" t="s">
        <v>13</v>
      </c>
      <c r="C12" s="30" t="s">
        <v>14</v>
      </c>
      <c r="D12" s="31" t="s">
        <v>15</v>
      </c>
      <c r="E12" s="31" t="s">
        <v>16</v>
      </c>
      <c r="F12" s="31" t="s">
        <v>17</v>
      </c>
      <c r="G12" s="31"/>
      <c r="H12" s="31" t="s">
        <v>18</v>
      </c>
      <c r="I12" s="31" t="s">
        <v>19</v>
      </c>
      <c r="J12" s="31" t="s">
        <v>20</v>
      </c>
      <c r="K12" s="31" t="s">
        <v>21</v>
      </c>
      <c r="L12" s="31" t="s">
        <v>22</v>
      </c>
      <c r="M12" s="31" t="s">
        <v>23</v>
      </c>
      <c r="N12" s="34" t="s">
        <v>24</v>
      </c>
    </row>
    <row r="13" spans="1:14" x14ac:dyDescent="0.25">
      <c r="A13" s="29"/>
      <c r="B13" s="30"/>
      <c r="C13" s="30"/>
      <c r="D13" s="31"/>
      <c r="E13" s="31"/>
      <c r="F13" s="9" t="s">
        <v>25</v>
      </c>
      <c r="G13" s="9" t="s">
        <v>26</v>
      </c>
      <c r="H13" s="31"/>
      <c r="I13" s="31"/>
      <c r="J13" s="31"/>
      <c r="K13" s="31"/>
      <c r="L13" s="31"/>
      <c r="M13" s="31"/>
      <c r="N13" s="34"/>
    </row>
    <row r="14" spans="1:14" s="14" customFormat="1" ht="24.95" customHeight="1" x14ac:dyDescent="0.2">
      <c r="A14" s="10" t="s">
        <v>39</v>
      </c>
      <c r="B14" s="11" t="s">
        <v>24</v>
      </c>
      <c r="C14" s="11" t="s">
        <v>41</v>
      </c>
      <c r="D14" s="11" t="s">
        <v>28</v>
      </c>
      <c r="E14" s="11">
        <v>32</v>
      </c>
      <c r="F14" s="11">
        <v>32</v>
      </c>
      <c r="G14" s="11"/>
      <c r="H14" s="12"/>
      <c r="I14" s="11">
        <v>0</v>
      </c>
      <c r="J14" s="12"/>
      <c r="K14" s="11"/>
      <c r="L14" s="12">
        <v>0</v>
      </c>
      <c r="M14" s="11">
        <v>78</v>
      </c>
      <c r="N14" s="13">
        <v>0.47</v>
      </c>
    </row>
    <row r="15" spans="1:14" s="14" customFormat="1" ht="24.95" customHeight="1" x14ac:dyDescent="0.2">
      <c r="A15" s="10" t="s">
        <v>40</v>
      </c>
      <c r="B15" s="11" t="s">
        <v>24</v>
      </c>
      <c r="C15" s="11" t="s">
        <v>44</v>
      </c>
      <c r="D15" s="11" t="s">
        <v>47</v>
      </c>
      <c r="E15" s="11">
        <v>17</v>
      </c>
      <c r="F15" s="11">
        <v>15</v>
      </c>
      <c r="G15" s="11"/>
      <c r="H15" s="12"/>
      <c r="I15" s="11">
        <v>2</v>
      </c>
      <c r="J15" s="12"/>
      <c r="K15" s="11"/>
      <c r="L15" s="12">
        <v>0</v>
      </c>
      <c r="M15" s="11">
        <v>72</v>
      </c>
      <c r="N15" s="13">
        <v>0.76</v>
      </c>
    </row>
    <row r="16" spans="1:14" s="14" customFormat="1" ht="24.95" customHeight="1" x14ac:dyDescent="0.2">
      <c r="A16" s="10" t="s">
        <v>42</v>
      </c>
      <c r="B16" s="11" t="s">
        <v>24</v>
      </c>
      <c r="C16" s="11" t="s">
        <v>45</v>
      </c>
      <c r="D16" s="11" t="s">
        <v>28</v>
      </c>
      <c r="E16" s="11">
        <v>8</v>
      </c>
      <c r="F16" s="11">
        <v>7</v>
      </c>
      <c r="G16" s="11"/>
      <c r="H16" s="12"/>
      <c r="I16" s="11">
        <v>1</v>
      </c>
      <c r="J16" s="12"/>
      <c r="K16" s="11"/>
      <c r="L16" s="12">
        <v>0</v>
      </c>
      <c r="M16" s="11">
        <v>83</v>
      </c>
      <c r="N16" s="13">
        <v>0.75</v>
      </c>
    </row>
    <row r="17" spans="1:14" s="14" customFormat="1" ht="24.95" customHeight="1" x14ac:dyDescent="0.2">
      <c r="A17" s="10" t="s">
        <v>43</v>
      </c>
      <c r="B17" s="11" t="s">
        <v>24</v>
      </c>
      <c r="C17" s="11" t="s">
        <v>46</v>
      </c>
      <c r="D17" s="11" t="s">
        <v>28</v>
      </c>
      <c r="E17" s="11">
        <v>30</v>
      </c>
      <c r="F17" s="11">
        <v>18</v>
      </c>
      <c r="G17" s="11"/>
      <c r="H17" s="12"/>
      <c r="I17" s="11">
        <v>12</v>
      </c>
      <c r="J17" s="12"/>
      <c r="K17" s="11"/>
      <c r="L17" s="12">
        <v>0</v>
      </c>
      <c r="M17" s="11">
        <v>44</v>
      </c>
      <c r="N17" s="13">
        <v>0.6</v>
      </c>
    </row>
    <row r="18" spans="1:14" s="14" customFormat="1" ht="12.75" x14ac:dyDescent="0.2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87</v>
      </c>
      <c r="F28" s="16">
        <f>SUM(F14:F27)</f>
        <v>72</v>
      </c>
      <c r="G28" s="16">
        <f>SUM(G14:G27)</f>
        <v>0</v>
      </c>
      <c r="H28" s="17"/>
      <c r="I28" s="16">
        <f>(E28-SUM(F28:G28))-K28</f>
        <v>15</v>
      </c>
      <c r="J28" s="17"/>
      <c r="K28" s="16">
        <f>SUM(K14:K27)</f>
        <v>0</v>
      </c>
      <c r="L28" s="17">
        <f>K28/E28</f>
        <v>0</v>
      </c>
      <c r="M28" s="16">
        <f>AVERAGE(M14:M27)</f>
        <v>69.25</v>
      </c>
      <c r="N28" s="18">
        <f>AVERAGE(N14:N27)</f>
        <v>0.64500000000000002</v>
      </c>
    </row>
    <row r="30" spans="1:14" ht="120" customHeight="1" x14ac:dyDescent="0.25">
      <c r="A30" s="35" t="s">
        <v>31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9"/>
    </row>
    <row r="33" spans="1:10" ht="12.75" customHeight="1" x14ac:dyDescent="0.25">
      <c r="B33" s="36" t="s">
        <v>32</v>
      </c>
      <c r="C33" s="36"/>
      <c r="D33" s="36"/>
      <c r="G33" s="23" t="s">
        <v>33</v>
      </c>
      <c r="H33" s="23"/>
      <c r="I33" s="23"/>
      <c r="J33" s="23"/>
    </row>
    <row r="34" spans="1:10" ht="62.25" customHeight="1" x14ac:dyDescent="0.25">
      <c r="B34" s="37"/>
      <c r="C34" s="37"/>
      <c r="D34" s="37"/>
      <c r="G34" s="26"/>
      <c r="H34" s="26"/>
      <c r="I34" s="26"/>
      <c r="J34" s="26"/>
    </row>
    <row r="35" spans="1:10" hidden="1" x14ac:dyDescent="0.25">
      <c r="A35" s="32" t="e">
        <f>#REF!</f>
        <v>#REF!</v>
      </c>
      <c r="B35" s="32"/>
      <c r="C35" s="8"/>
      <c r="E35" s="32"/>
      <c r="F35" s="32"/>
      <c r="G35" s="32"/>
      <c r="H35" s="32"/>
    </row>
    <row r="36" spans="1:10" hidden="1" x14ac:dyDescent="0.25"/>
    <row r="37" spans="1:10" ht="45" customHeight="1" x14ac:dyDescent="0.25">
      <c r="B37" s="33" t="str">
        <f>B10</f>
        <v>ROGELIO ENRIQUE TELONA TORRES</v>
      </c>
      <c r="C37" s="33"/>
      <c r="D37" s="33"/>
      <c r="E37" s="20"/>
      <c r="F37" s="20"/>
      <c r="G37" s="33" t="s">
        <v>34</v>
      </c>
      <c r="H37" s="33"/>
      <c r="I37" s="33"/>
      <c r="J37" s="33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7"/>
  <sheetViews>
    <sheetView tabSelected="1" topLeftCell="A8" zoomScale="110" zoomScaleNormal="110" workbookViewId="0">
      <selection activeCell="K14" sqref="K14:K17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3</v>
      </c>
      <c r="B6" s="24"/>
      <c r="C6" s="24"/>
      <c r="D6" s="24"/>
      <c r="E6" s="25" t="str">
        <f>'1'!E6</f>
        <v>INFORMÁTICA</v>
      </c>
      <c r="F6" s="25"/>
      <c r="G6" s="25"/>
      <c r="H6" s="25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26">
        <v>2</v>
      </c>
      <c r="C8" s="26"/>
      <c r="D8" s="7" t="s">
        <v>7</v>
      </c>
      <c r="E8" s="3">
        <f>'1'!E8</f>
        <v>4</v>
      </c>
      <c r="G8" s="2" t="s">
        <v>8</v>
      </c>
      <c r="H8" s="3">
        <f>'1'!H8</f>
        <v>4</v>
      </c>
      <c r="I8" s="27" t="s">
        <v>9</v>
      </c>
      <c r="J8" s="27"/>
      <c r="K8" s="27"/>
      <c r="L8" s="26" t="str">
        <f>'1'!L8</f>
        <v>Febrero – Junio 2025</v>
      </c>
      <c r="M8" s="26"/>
      <c r="N8" s="26"/>
    </row>
    <row r="10" spans="1:14" x14ac:dyDescent="0.25">
      <c r="A10" s="2" t="s">
        <v>10</v>
      </c>
      <c r="B10" s="26" t="str">
        <f>'1'!B10</f>
        <v>ROGELIO ENRIQUE TELONA TORRES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29" t="s">
        <v>12</v>
      </c>
      <c r="B12" s="30" t="s">
        <v>13</v>
      </c>
      <c r="C12" s="30" t="s">
        <v>14</v>
      </c>
      <c r="D12" s="31" t="s">
        <v>15</v>
      </c>
      <c r="E12" s="31" t="s">
        <v>16</v>
      </c>
      <c r="F12" s="31" t="s">
        <v>17</v>
      </c>
      <c r="G12" s="31"/>
      <c r="H12" s="31" t="s">
        <v>18</v>
      </c>
      <c r="I12" s="31" t="s">
        <v>19</v>
      </c>
      <c r="J12" s="31" t="s">
        <v>20</v>
      </c>
      <c r="K12" s="31" t="s">
        <v>21</v>
      </c>
      <c r="L12" s="31" t="s">
        <v>22</v>
      </c>
      <c r="M12" s="31" t="s">
        <v>23</v>
      </c>
      <c r="N12" s="34" t="s">
        <v>24</v>
      </c>
    </row>
    <row r="13" spans="1:14" x14ac:dyDescent="0.25">
      <c r="A13" s="29"/>
      <c r="B13" s="30"/>
      <c r="C13" s="30"/>
      <c r="D13" s="31"/>
      <c r="E13" s="31"/>
      <c r="F13" s="9" t="s">
        <v>25</v>
      </c>
      <c r="G13" s="9" t="s">
        <v>26</v>
      </c>
      <c r="H13" s="31"/>
      <c r="I13" s="31"/>
      <c r="J13" s="31"/>
      <c r="K13" s="31"/>
      <c r="L13" s="31"/>
      <c r="M13" s="31"/>
      <c r="N13" s="34"/>
    </row>
    <row r="14" spans="1:14" s="14" customFormat="1" ht="25.5" x14ac:dyDescent="0.2">
      <c r="A14" s="11" t="str">
        <f>'1'!A14</f>
        <v>Programación orientada a objetos</v>
      </c>
      <c r="B14" s="11" t="s">
        <v>24</v>
      </c>
      <c r="C14" s="11" t="str">
        <f>'1'!C14</f>
        <v>210-A</v>
      </c>
      <c r="D14" s="11" t="str">
        <f>'1'!D14</f>
        <v>IINF</v>
      </c>
      <c r="E14" s="11">
        <v>32</v>
      </c>
      <c r="F14" s="11">
        <v>32</v>
      </c>
      <c r="G14" s="11"/>
      <c r="H14" s="12"/>
      <c r="I14" s="11">
        <f>(E14-SUM(F14:G14))-K14</f>
        <v>0</v>
      </c>
      <c r="J14" s="12"/>
      <c r="K14" s="11"/>
      <c r="L14" s="12">
        <f>K14/E14</f>
        <v>0</v>
      </c>
      <c r="M14" s="11">
        <v>83</v>
      </c>
      <c r="N14" s="13">
        <v>0.5</v>
      </c>
    </row>
    <row r="15" spans="1:14" s="14" customFormat="1" ht="25.5" x14ac:dyDescent="0.2">
      <c r="A15" s="11" t="str">
        <f>'1'!A15</f>
        <v>Software de aplicación ejecutivo</v>
      </c>
      <c r="B15" s="11" t="s">
        <v>27</v>
      </c>
      <c r="C15" s="11" t="str">
        <f>'1'!C15</f>
        <v>207-B</v>
      </c>
      <c r="D15" s="11" t="str">
        <f>'1'!D15</f>
        <v>IGE</v>
      </c>
      <c r="E15" s="11">
        <v>17</v>
      </c>
      <c r="F15" s="11">
        <v>0</v>
      </c>
      <c r="G15" s="11"/>
      <c r="H15" s="12"/>
      <c r="I15" s="11">
        <f>(E15-SUM(F15:G15))-K15</f>
        <v>17</v>
      </c>
      <c r="J15" s="12"/>
      <c r="K15" s="11"/>
      <c r="L15" s="12">
        <f>K15/E15</f>
        <v>0</v>
      </c>
      <c r="M15" s="11"/>
      <c r="N15" s="13"/>
    </row>
    <row r="16" spans="1:14" s="14" customFormat="1" ht="25.5" x14ac:dyDescent="0.2">
      <c r="A16" s="11" t="str">
        <f>'1'!A16</f>
        <v>Programación para ciencia de datos</v>
      </c>
      <c r="B16" s="11" t="s">
        <v>35</v>
      </c>
      <c r="C16" s="11" t="str">
        <f>'1'!C16</f>
        <v>810-A</v>
      </c>
      <c r="D16" s="11" t="str">
        <f>'1'!D16</f>
        <v>IINF</v>
      </c>
      <c r="E16" s="11">
        <v>8</v>
      </c>
      <c r="F16" s="11">
        <v>8</v>
      </c>
      <c r="G16" s="11"/>
      <c r="H16" s="12"/>
      <c r="I16" s="11">
        <f>(E16-SUM(F16:G16))-K16</f>
        <v>0</v>
      </c>
      <c r="J16" s="12"/>
      <c r="K16" s="11"/>
      <c r="L16" s="12">
        <f>K16/E16</f>
        <v>0</v>
      </c>
      <c r="M16" s="11">
        <v>92</v>
      </c>
      <c r="N16" s="13">
        <v>0.75</v>
      </c>
    </row>
    <row r="17" spans="1:14" s="14" customFormat="1" ht="25.5" x14ac:dyDescent="0.2">
      <c r="A17" s="11" t="str">
        <f>'1'!A17</f>
        <v>Administración y organización de datos</v>
      </c>
      <c r="B17" s="11" t="s">
        <v>35</v>
      </c>
      <c r="C17" s="11" t="str">
        <f>'1'!C17</f>
        <v>410-A</v>
      </c>
      <c r="D17" s="11" t="str">
        <f>'1'!D17</f>
        <v>IINF</v>
      </c>
      <c r="E17" s="11">
        <v>30</v>
      </c>
      <c r="F17" s="11">
        <v>19</v>
      </c>
      <c r="G17" s="11"/>
      <c r="H17" s="12"/>
      <c r="I17" s="11">
        <f>(E17-SUM(F17:G17))-K17</f>
        <v>11</v>
      </c>
      <c r="J17" s="12"/>
      <c r="K17" s="11"/>
      <c r="L17" s="12">
        <f>K17/E17</f>
        <v>0</v>
      </c>
      <c r="M17" s="11">
        <v>50</v>
      </c>
      <c r="N17" s="13">
        <v>0.63</v>
      </c>
    </row>
    <row r="18" spans="1:14" s="14" customFormat="1" ht="12.75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75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87</v>
      </c>
      <c r="F28" s="16">
        <f>SUM(F14:F27)</f>
        <v>59</v>
      </c>
      <c r="G28" s="16">
        <f>SUM(G14:G27)</f>
        <v>0</v>
      </c>
      <c r="H28" s="17">
        <f>SUM(F28:G28)/E28</f>
        <v>0.67816091954022983</v>
      </c>
      <c r="I28" s="16">
        <f>(E28-SUM(F28:G28))-K28</f>
        <v>28</v>
      </c>
      <c r="J28" s="17">
        <f>I28/E28</f>
        <v>0.32183908045977011</v>
      </c>
      <c r="K28" s="16">
        <f>SUM(K14:K27)</f>
        <v>0</v>
      </c>
      <c r="L28" s="17">
        <f>K28/E28</f>
        <v>0</v>
      </c>
      <c r="M28" s="16">
        <f>AVERAGE(M14:M27)</f>
        <v>75</v>
      </c>
      <c r="N28" s="18">
        <f>AVERAGE(N14:N27)</f>
        <v>0.62666666666666659</v>
      </c>
    </row>
    <row r="30" spans="1:14" ht="120" customHeight="1" x14ac:dyDescent="0.25">
      <c r="A30" s="35" t="s">
        <v>31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9"/>
    </row>
    <row r="33" spans="1:10" ht="12.75" customHeight="1" x14ac:dyDescent="0.25">
      <c r="B33" s="36" t="s">
        <v>32</v>
      </c>
      <c r="C33" s="36"/>
      <c r="D33" s="36"/>
      <c r="G33" s="23" t="s">
        <v>33</v>
      </c>
      <c r="H33" s="23"/>
      <c r="I33" s="23"/>
      <c r="J33" s="23"/>
    </row>
    <row r="34" spans="1:10" ht="62.25" customHeight="1" x14ac:dyDescent="0.25">
      <c r="B34" s="37"/>
      <c r="C34" s="37"/>
      <c r="D34" s="37"/>
      <c r="G34" s="26"/>
      <c r="H34" s="26"/>
      <c r="I34" s="26"/>
      <c r="J34" s="26"/>
    </row>
    <row r="35" spans="1:10" hidden="1" x14ac:dyDescent="0.25">
      <c r="A35" s="32" t="e">
        <f>#REF!</f>
        <v>#REF!</v>
      </c>
      <c r="B35" s="32"/>
      <c r="C35" s="8"/>
      <c r="E35" s="32"/>
      <c r="F35" s="32"/>
      <c r="G35" s="32"/>
      <c r="H35" s="32"/>
    </row>
    <row r="36" spans="1:10" hidden="1" x14ac:dyDescent="0.25"/>
    <row r="37" spans="1:10" ht="45" customHeight="1" x14ac:dyDescent="0.25">
      <c r="B37" s="33" t="str">
        <f>B10</f>
        <v>ROGELIO ENRIQUE TELONA TORRES</v>
      </c>
      <c r="C37" s="33"/>
      <c r="D37" s="33"/>
      <c r="E37" s="20"/>
      <c r="F37" s="20"/>
      <c r="G37" s="33" t="str">
        <f>'1'!G37</f>
        <v>MARCOS CAGAL ORTIZ</v>
      </c>
      <c r="H37" s="33"/>
      <c r="I37" s="33"/>
      <c r="J37" s="33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7"/>
  <sheetViews>
    <sheetView topLeftCell="A6" zoomScale="110" zoomScaleNormal="110" workbookViewId="0">
      <selection activeCell="B14" sqref="B14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3</v>
      </c>
      <c r="B6" s="24"/>
      <c r="C6" s="24"/>
      <c r="D6" s="24"/>
      <c r="E6" s="25" t="str">
        <f>'1'!E6</f>
        <v>INFORMÁTICA</v>
      </c>
      <c r="F6" s="25"/>
      <c r="G6" s="25"/>
      <c r="H6" s="25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26">
        <v>3</v>
      </c>
      <c r="C8" s="26"/>
      <c r="D8" s="7" t="s">
        <v>7</v>
      </c>
      <c r="E8" s="3">
        <f>'1'!E8</f>
        <v>4</v>
      </c>
      <c r="G8" s="2" t="s">
        <v>8</v>
      </c>
      <c r="H8" s="3">
        <f>'1'!H8</f>
        <v>4</v>
      </c>
      <c r="I8" s="27" t="s">
        <v>9</v>
      </c>
      <c r="J8" s="27"/>
      <c r="K8" s="27"/>
      <c r="L8" s="26" t="str">
        <f>'1'!L8</f>
        <v>Febrero – Junio 2025</v>
      </c>
      <c r="M8" s="26"/>
      <c r="N8" s="26"/>
    </row>
    <row r="10" spans="1:14" x14ac:dyDescent="0.25">
      <c r="A10" s="2" t="s">
        <v>10</v>
      </c>
      <c r="B10" s="26" t="str">
        <f>'1'!B10</f>
        <v>ROGELIO ENRIQUE TELONA TORRES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29" t="s">
        <v>12</v>
      </c>
      <c r="B12" s="30" t="s">
        <v>13</v>
      </c>
      <c r="C12" s="30" t="s">
        <v>14</v>
      </c>
      <c r="D12" s="31" t="s">
        <v>15</v>
      </c>
      <c r="E12" s="31" t="s">
        <v>16</v>
      </c>
      <c r="F12" s="31" t="s">
        <v>17</v>
      </c>
      <c r="G12" s="31"/>
      <c r="H12" s="31" t="s">
        <v>18</v>
      </c>
      <c r="I12" s="31" t="s">
        <v>19</v>
      </c>
      <c r="J12" s="31" t="s">
        <v>20</v>
      </c>
      <c r="K12" s="31" t="s">
        <v>21</v>
      </c>
      <c r="L12" s="31" t="s">
        <v>22</v>
      </c>
      <c r="M12" s="31" t="s">
        <v>23</v>
      </c>
      <c r="N12" s="34" t="s">
        <v>24</v>
      </c>
    </row>
    <row r="13" spans="1:14" x14ac:dyDescent="0.25">
      <c r="A13" s="29"/>
      <c r="B13" s="30"/>
      <c r="C13" s="30"/>
      <c r="D13" s="31"/>
      <c r="E13" s="31"/>
      <c r="F13" s="9" t="s">
        <v>25</v>
      </c>
      <c r="G13" s="9" t="s">
        <v>26</v>
      </c>
      <c r="H13" s="31"/>
      <c r="I13" s="31"/>
      <c r="J13" s="31"/>
      <c r="K13" s="31"/>
      <c r="L13" s="31"/>
      <c r="M13" s="31"/>
      <c r="N13" s="34"/>
    </row>
    <row r="14" spans="1:14" s="14" customFormat="1" ht="28.35" customHeight="1" x14ac:dyDescent="0.2">
      <c r="A14" s="11" t="str">
        <f>'1'!A14</f>
        <v>Programación orientada a objetos</v>
      </c>
      <c r="B14" s="11" t="s">
        <v>35</v>
      </c>
      <c r="C14" s="11" t="str">
        <f>'1'!C14</f>
        <v>210-A</v>
      </c>
      <c r="D14" s="11" t="str">
        <f>'1'!D14</f>
        <v>IINF</v>
      </c>
      <c r="E14" s="11">
        <f>'1'!E14</f>
        <v>32</v>
      </c>
      <c r="F14" s="11">
        <v>23</v>
      </c>
      <c r="G14" s="11"/>
      <c r="H14" s="12"/>
      <c r="I14" s="11">
        <f t="shared" ref="I14:I17" si="0">(E14-SUM(F14:G14))-K14</f>
        <v>9</v>
      </c>
      <c r="J14" s="12"/>
      <c r="K14" s="11"/>
      <c r="L14" s="12">
        <f t="shared" ref="L14:L17" si="1">K14/E14</f>
        <v>0</v>
      </c>
      <c r="M14" s="11"/>
      <c r="N14" s="13"/>
    </row>
    <row r="15" spans="1:14" s="14" customFormat="1" ht="28.35" customHeight="1" x14ac:dyDescent="0.2">
      <c r="A15" s="11" t="str">
        <f>'1'!A15</f>
        <v>Software de aplicación ejecutivo</v>
      </c>
      <c r="B15" s="11" t="s">
        <v>36</v>
      </c>
      <c r="C15" s="11" t="str">
        <f>'1'!C14</f>
        <v>210-A</v>
      </c>
      <c r="D15" s="11" t="str">
        <f>'1'!D14</f>
        <v>IINF</v>
      </c>
      <c r="E15" s="11">
        <v>27</v>
      </c>
      <c r="F15" s="11">
        <v>25</v>
      </c>
      <c r="G15" s="11"/>
      <c r="H15" s="12"/>
      <c r="I15" s="11">
        <f t="shared" si="0"/>
        <v>2</v>
      </c>
      <c r="J15" s="12"/>
      <c r="K15" s="11"/>
      <c r="L15" s="12">
        <f t="shared" si="1"/>
        <v>0</v>
      </c>
      <c r="M15" s="11"/>
      <c r="N15" s="13"/>
    </row>
    <row r="16" spans="1:14" s="14" customFormat="1" ht="28.35" customHeight="1" x14ac:dyDescent="0.2">
      <c r="A16" s="11" t="str">
        <f>'1'!A16</f>
        <v>Programación para ciencia de datos</v>
      </c>
      <c r="B16" s="11" t="s">
        <v>27</v>
      </c>
      <c r="C16" s="11" t="str">
        <f>'1'!C15</f>
        <v>207-B</v>
      </c>
      <c r="D16" s="11" t="str">
        <f>'1'!D15</f>
        <v>IGE</v>
      </c>
      <c r="E16" s="11">
        <v>24</v>
      </c>
      <c r="F16" s="11">
        <v>0</v>
      </c>
      <c r="G16" s="11"/>
      <c r="H16" s="12"/>
      <c r="I16" s="11">
        <f t="shared" si="0"/>
        <v>24</v>
      </c>
      <c r="J16" s="12"/>
      <c r="K16" s="11"/>
      <c r="L16" s="12">
        <f t="shared" si="1"/>
        <v>0</v>
      </c>
      <c r="M16" s="11"/>
      <c r="N16" s="13"/>
    </row>
    <row r="17" spans="1:14" s="14" customFormat="1" ht="28.35" customHeight="1" x14ac:dyDescent="0.2">
      <c r="A17" s="11" t="str">
        <f>'1'!A17</f>
        <v>Administración y organización de datos</v>
      </c>
      <c r="B17" s="11" t="s">
        <v>36</v>
      </c>
      <c r="C17" s="11" t="str">
        <f>'1'!C16</f>
        <v>810-A</v>
      </c>
      <c r="D17" s="11" t="str">
        <f>'1'!D16</f>
        <v>IINF</v>
      </c>
      <c r="E17" s="11">
        <v>35</v>
      </c>
      <c r="F17" s="11"/>
      <c r="G17" s="11"/>
      <c r="H17" s="12"/>
      <c r="I17" s="11">
        <f t="shared" si="0"/>
        <v>35</v>
      </c>
      <c r="J17" s="12"/>
      <c r="K17" s="11"/>
      <c r="L17" s="12">
        <f t="shared" si="1"/>
        <v>0</v>
      </c>
      <c r="M17" s="11"/>
      <c r="N17" s="13"/>
    </row>
    <row r="18" spans="1:14" s="14" customFormat="1" ht="28.35" customHeight="1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28.35" customHeight="1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21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118</v>
      </c>
      <c r="F28" s="16">
        <f>SUM(F14:F27)</f>
        <v>48</v>
      </c>
      <c r="G28" s="16">
        <f>SUM(G14:G27)</f>
        <v>0</v>
      </c>
      <c r="H28" s="17">
        <f>SUM(F28:G28)/E28</f>
        <v>0.40677966101694918</v>
      </c>
      <c r="I28" s="16">
        <f>(E28-SUM(F28:G28))-K28</f>
        <v>70</v>
      </c>
      <c r="J28" s="17">
        <f>I28/E28</f>
        <v>0.59322033898305082</v>
      </c>
      <c r="K28" s="16">
        <f>SUM(K14:K27)</f>
        <v>0</v>
      </c>
      <c r="L28" s="17">
        <f>K28/E28</f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35" t="s">
        <v>31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9"/>
    </row>
    <row r="33" spans="1:10" ht="12.75" customHeight="1" x14ac:dyDescent="0.25">
      <c r="B33" s="36" t="s">
        <v>32</v>
      </c>
      <c r="C33" s="36"/>
      <c r="D33" s="36"/>
      <c r="G33" s="23" t="s">
        <v>33</v>
      </c>
      <c r="H33" s="23"/>
      <c r="I33" s="23"/>
      <c r="J33" s="23"/>
    </row>
    <row r="34" spans="1:10" ht="62.25" customHeight="1" x14ac:dyDescent="0.25">
      <c r="B34" s="37"/>
      <c r="C34" s="37"/>
      <c r="D34" s="37"/>
      <c r="G34" s="26"/>
      <c r="H34" s="26"/>
      <c r="I34" s="26"/>
      <c r="J34" s="26"/>
    </row>
    <row r="35" spans="1:10" hidden="1" x14ac:dyDescent="0.25">
      <c r="A35" s="32" t="e">
        <f>#REF!</f>
        <v>#REF!</v>
      </c>
      <c r="B35" s="32"/>
      <c r="C35" s="8"/>
      <c r="E35" s="32"/>
      <c r="F35" s="32"/>
      <c r="G35" s="32"/>
      <c r="H35" s="32"/>
    </row>
    <row r="36" spans="1:10" hidden="1" x14ac:dyDescent="0.25"/>
    <row r="37" spans="1:10" ht="45" customHeight="1" x14ac:dyDescent="0.25">
      <c r="B37" s="33" t="str">
        <f>B10</f>
        <v>ROGELIO ENRIQUE TELONA TORRES</v>
      </c>
      <c r="C37" s="33"/>
      <c r="D37" s="33"/>
      <c r="E37" s="20"/>
      <c r="F37" s="20"/>
      <c r="G37" s="33" t="str">
        <f>'1'!G37</f>
        <v>MARCOS CAGAL ORTIZ</v>
      </c>
      <c r="H37" s="33"/>
      <c r="I37" s="33"/>
      <c r="J37" s="33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7"/>
  <sheetViews>
    <sheetView topLeftCell="A6" zoomScale="110" zoomScaleNormal="110" workbookViewId="0">
      <selection activeCell="E18" sqref="E18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3</v>
      </c>
      <c r="B6" s="24"/>
      <c r="C6" s="24"/>
      <c r="D6" s="24"/>
      <c r="E6" s="25" t="str">
        <f>'1'!E6</f>
        <v>INFORMÁTICA</v>
      </c>
      <c r="F6" s="25"/>
      <c r="G6" s="25"/>
      <c r="H6" s="25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26">
        <v>4</v>
      </c>
      <c r="C8" s="26"/>
      <c r="D8" s="7" t="s">
        <v>7</v>
      </c>
      <c r="E8" s="3">
        <f>'1'!E8</f>
        <v>4</v>
      </c>
      <c r="G8" s="2" t="s">
        <v>8</v>
      </c>
      <c r="H8" s="3">
        <f>'1'!H8</f>
        <v>4</v>
      </c>
      <c r="I8" s="27" t="s">
        <v>9</v>
      </c>
      <c r="J8" s="27"/>
      <c r="K8" s="27"/>
      <c r="L8" s="26" t="str">
        <f>'1'!L8</f>
        <v>Febrero – Junio 2025</v>
      </c>
      <c r="M8" s="26"/>
      <c r="N8" s="26"/>
    </row>
    <row r="10" spans="1:14" x14ac:dyDescent="0.25">
      <c r="A10" s="2" t="s">
        <v>10</v>
      </c>
      <c r="B10" s="26" t="str">
        <f>'1'!B10</f>
        <v>ROGELIO ENRIQUE TELONA TORRES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29" t="s">
        <v>12</v>
      </c>
      <c r="B12" s="30" t="s">
        <v>13</v>
      </c>
      <c r="C12" s="30" t="s">
        <v>14</v>
      </c>
      <c r="D12" s="31" t="s">
        <v>15</v>
      </c>
      <c r="E12" s="31" t="s">
        <v>16</v>
      </c>
      <c r="F12" s="31" t="s">
        <v>17</v>
      </c>
      <c r="G12" s="31"/>
      <c r="H12" s="31" t="s">
        <v>18</v>
      </c>
      <c r="I12" s="31" t="s">
        <v>19</v>
      </c>
      <c r="J12" s="31" t="s">
        <v>20</v>
      </c>
      <c r="K12" s="31" t="s">
        <v>21</v>
      </c>
      <c r="L12" s="31" t="s">
        <v>22</v>
      </c>
      <c r="M12" s="31" t="s">
        <v>23</v>
      </c>
      <c r="N12" s="34" t="s">
        <v>24</v>
      </c>
    </row>
    <row r="13" spans="1:14" x14ac:dyDescent="0.25">
      <c r="A13" s="29"/>
      <c r="B13" s="30"/>
      <c r="C13" s="30"/>
      <c r="D13" s="31"/>
      <c r="E13" s="31"/>
      <c r="F13" s="9" t="s">
        <v>25</v>
      </c>
      <c r="G13" s="9" t="s">
        <v>26</v>
      </c>
      <c r="H13" s="31"/>
      <c r="I13" s="31"/>
      <c r="J13" s="31"/>
      <c r="K13" s="31"/>
      <c r="L13" s="31"/>
      <c r="M13" s="31"/>
      <c r="N13" s="34"/>
    </row>
    <row r="14" spans="1:14" s="14" customFormat="1" ht="25.5" x14ac:dyDescent="0.2">
      <c r="A14" s="11" t="str">
        <f>'1'!A14</f>
        <v>Programación orientada a objetos</v>
      </c>
      <c r="B14" s="11"/>
      <c r="C14" s="11" t="str">
        <f>'1'!C14</f>
        <v>210-A</v>
      </c>
      <c r="D14" s="11" t="str">
        <f>'1'!D14</f>
        <v>IINF</v>
      </c>
      <c r="E14" s="11">
        <f>'1'!E14</f>
        <v>32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32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25.5" x14ac:dyDescent="0.2">
      <c r="A15" s="11" t="str">
        <f>'1'!A15</f>
        <v>Software de aplicación ejecutivo</v>
      </c>
      <c r="B15" s="11"/>
      <c r="C15" s="11" t="str">
        <f>'1'!C15</f>
        <v>207-B</v>
      </c>
      <c r="D15" s="11" t="str">
        <f>'1'!D15</f>
        <v>IGE</v>
      </c>
      <c r="E15" s="11">
        <f>'1'!E15</f>
        <v>17</v>
      </c>
      <c r="F15" s="11"/>
      <c r="G15" s="11"/>
      <c r="H15" s="12">
        <f t="shared" si="0"/>
        <v>0</v>
      </c>
      <c r="I15" s="11">
        <f t="shared" si="1"/>
        <v>17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25.5" x14ac:dyDescent="0.2">
      <c r="A16" s="11" t="str">
        <f>'1'!A16</f>
        <v>Programación para ciencia de datos</v>
      </c>
      <c r="B16" s="11"/>
      <c r="C16" s="11" t="str">
        <f>'1'!C16</f>
        <v>810-A</v>
      </c>
      <c r="D16" s="11" t="str">
        <f>'1'!D16</f>
        <v>IINF</v>
      </c>
      <c r="E16" s="11">
        <f>'1'!E16</f>
        <v>8</v>
      </c>
      <c r="F16" s="11"/>
      <c r="G16" s="11"/>
      <c r="H16" s="12">
        <f t="shared" si="0"/>
        <v>0</v>
      </c>
      <c r="I16" s="11">
        <f t="shared" si="1"/>
        <v>8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s="14" customFormat="1" ht="25.5" x14ac:dyDescent="0.2">
      <c r="A17" s="11" t="str">
        <f>'1'!A17</f>
        <v>Administración y organización de datos</v>
      </c>
      <c r="B17" s="11"/>
      <c r="C17" s="11" t="str">
        <f>'1'!C17</f>
        <v>410-A</v>
      </c>
      <c r="D17" s="11" t="str">
        <f>'1'!D17</f>
        <v>IINF</v>
      </c>
      <c r="E17" s="11">
        <v>34</v>
      </c>
      <c r="F17" s="11"/>
      <c r="G17" s="11"/>
      <c r="H17" s="12">
        <f t="shared" si="0"/>
        <v>0</v>
      </c>
      <c r="I17" s="11">
        <f t="shared" si="1"/>
        <v>34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s="14" customFormat="1" ht="12.75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s="14" customFormat="1" ht="12.75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75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75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75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75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75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75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75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91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91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35" t="s">
        <v>31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9"/>
    </row>
    <row r="33" spans="1:10" ht="12.75" customHeight="1" x14ac:dyDescent="0.25">
      <c r="B33" s="36" t="s">
        <v>32</v>
      </c>
      <c r="C33" s="36"/>
      <c r="D33" s="36"/>
      <c r="G33" s="23" t="s">
        <v>33</v>
      </c>
      <c r="H33" s="23"/>
      <c r="I33" s="23"/>
      <c r="J33" s="23"/>
    </row>
    <row r="34" spans="1:10" ht="62.25" customHeight="1" x14ac:dyDescent="0.25">
      <c r="B34" s="37"/>
      <c r="C34" s="37"/>
      <c r="D34" s="37"/>
      <c r="G34" s="26"/>
      <c r="H34" s="26"/>
      <c r="I34" s="26"/>
      <c r="J34" s="26"/>
    </row>
    <row r="35" spans="1:10" hidden="1" x14ac:dyDescent="0.25">
      <c r="A35" s="32" t="e">
        <f>#REF!</f>
        <v>#REF!</v>
      </c>
      <c r="B35" s="32"/>
      <c r="C35" s="8"/>
      <c r="E35" s="32"/>
      <c r="F35" s="32"/>
      <c r="G35" s="32"/>
      <c r="H35" s="32"/>
    </row>
    <row r="36" spans="1:10" hidden="1" x14ac:dyDescent="0.25"/>
    <row r="37" spans="1:10" ht="45" customHeight="1" x14ac:dyDescent="0.25">
      <c r="B37" s="33" t="str">
        <f>B10</f>
        <v>ROGELIO ENRIQUE TELONA TORRES</v>
      </c>
      <c r="C37" s="33"/>
      <c r="D37" s="33"/>
      <c r="E37" s="20"/>
      <c r="F37" s="20"/>
      <c r="G37" s="33" t="str">
        <f>'1'!G37</f>
        <v>MARCOS CAGAL ORTIZ</v>
      </c>
      <c r="H37" s="33"/>
      <c r="I37" s="33"/>
      <c r="J37" s="33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topLeftCell="A10" zoomScale="110" zoomScaleNormal="110" workbookViewId="0">
      <selection activeCell="P16" sqref="P16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3</v>
      </c>
      <c r="B6" s="24"/>
      <c r="C6" s="24"/>
      <c r="D6" s="24"/>
      <c r="E6" s="25" t="str">
        <f>'1'!E6</f>
        <v>INFORMÁTICA</v>
      </c>
      <c r="F6" s="25"/>
      <c r="G6" s="25"/>
      <c r="H6" s="25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26" t="s">
        <v>37</v>
      </c>
      <c r="C8" s="26"/>
      <c r="D8" s="7" t="s">
        <v>7</v>
      </c>
      <c r="E8" s="3">
        <f>'1'!E8</f>
        <v>4</v>
      </c>
      <c r="G8" s="2" t="s">
        <v>8</v>
      </c>
      <c r="H8" s="3">
        <f>'1'!H8</f>
        <v>4</v>
      </c>
      <c r="I8" s="27" t="s">
        <v>9</v>
      </c>
      <c r="J8" s="27"/>
      <c r="K8" s="27"/>
      <c r="L8" s="26" t="str">
        <f>'1'!L8</f>
        <v>Febrero – Junio 2025</v>
      </c>
      <c r="M8" s="26"/>
      <c r="N8" s="26"/>
    </row>
    <row r="10" spans="1:14" x14ac:dyDescent="0.25">
      <c r="A10" s="2" t="s">
        <v>10</v>
      </c>
      <c r="B10" s="26" t="str">
        <f>'1'!B10</f>
        <v>ROGELIO ENRIQUE TELONA TORRES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29" t="s">
        <v>12</v>
      </c>
      <c r="B12" s="30" t="s">
        <v>13</v>
      </c>
      <c r="C12" s="30" t="s">
        <v>14</v>
      </c>
      <c r="D12" s="31" t="s">
        <v>15</v>
      </c>
      <c r="E12" s="31" t="s">
        <v>16</v>
      </c>
      <c r="F12" s="31" t="s">
        <v>17</v>
      </c>
      <c r="G12" s="31"/>
      <c r="H12" s="31" t="s">
        <v>18</v>
      </c>
      <c r="I12" s="31" t="s">
        <v>19</v>
      </c>
      <c r="J12" s="31" t="s">
        <v>20</v>
      </c>
      <c r="K12" s="31" t="s">
        <v>21</v>
      </c>
      <c r="L12" s="31" t="s">
        <v>22</v>
      </c>
      <c r="M12" s="31" t="s">
        <v>23</v>
      </c>
      <c r="N12" s="34" t="s">
        <v>24</v>
      </c>
    </row>
    <row r="13" spans="1:14" x14ac:dyDescent="0.25">
      <c r="A13" s="29"/>
      <c r="B13" s="30"/>
      <c r="C13" s="30"/>
      <c r="D13" s="31"/>
      <c r="E13" s="31"/>
      <c r="F13" s="9" t="s">
        <v>25</v>
      </c>
      <c r="G13" s="9" t="s">
        <v>26</v>
      </c>
      <c r="H13" s="31"/>
      <c r="I13" s="31"/>
      <c r="J13" s="31"/>
      <c r="K13" s="31"/>
      <c r="L13" s="31"/>
      <c r="M13" s="31"/>
      <c r="N13" s="34"/>
    </row>
    <row r="14" spans="1:14" s="14" customFormat="1" ht="25.5" x14ac:dyDescent="0.2">
      <c r="A14" s="11" t="str">
        <f>'1'!A14</f>
        <v>Programación orientada a objetos</v>
      </c>
      <c r="B14" s="11" t="s">
        <v>38</v>
      </c>
      <c r="C14" s="11" t="str">
        <f>'1'!C14</f>
        <v>210-A</v>
      </c>
      <c r="D14" s="11" t="str">
        <f>'1'!D14</f>
        <v>IINF</v>
      </c>
      <c r="E14" s="11">
        <f>'1'!E14</f>
        <v>32</v>
      </c>
      <c r="F14" s="11">
        <v>20</v>
      </c>
      <c r="G14" s="11">
        <v>5</v>
      </c>
      <c r="H14" s="12">
        <f>(F14+G14)/E14</f>
        <v>0.78125</v>
      </c>
      <c r="I14" s="11">
        <f t="shared" ref="I14:I28" si="0">(E14-SUM(F14:G14))-K14</f>
        <v>7</v>
      </c>
      <c r="J14" s="12">
        <f>I14/E14</f>
        <v>0.21875</v>
      </c>
      <c r="K14" s="11">
        <v>0</v>
      </c>
      <c r="L14" s="12">
        <f>K14/E14</f>
        <v>0</v>
      </c>
      <c r="M14" s="11">
        <v>84</v>
      </c>
      <c r="N14" s="13">
        <v>0.85</v>
      </c>
    </row>
    <row r="15" spans="1:14" s="14" customFormat="1" ht="25.5" x14ac:dyDescent="0.2">
      <c r="A15" s="11" t="str">
        <f>'1'!A15</f>
        <v>Software de aplicación ejecutivo</v>
      </c>
      <c r="B15" s="11" t="s">
        <v>38</v>
      </c>
      <c r="C15" s="11" t="str">
        <f>'1'!C15</f>
        <v>207-B</v>
      </c>
      <c r="D15" s="11" t="str">
        <f>'1'!D15</f>
        <v>IGE</v>
      </c>
      <c r="E15" s="11">
        <v>25</v>
      </c>
      <c r="F15" s="11">
        <v>15</v>
      </c>
      <c r="G15" s="11">
        <v>8</v>
      </c>
      <c r="H15" s="12">
        <f>F15/E15</f>
        <v>0.6</v>
      </c>
      <c r="I15" s="11">
        <f t="shared" si="0"/>
        <v>2</v>
      </c>
      <c r="J15" s="12">
        <f>I15/E15</f>
        <v>0.08</v>
      </c>
      <c r="K15" s="11">
        <v>0</v>
      </c>
      <c r="L15" s="12">
        <f>K15/E15</f>
        <v>0</v>
      </c>
      <c r="M15" s="11">
        <v>84</v>
      </c>
      <c r="N15" s="13">
        <v>0.8</v>
      </c>
    </row>
    <row r="16" spans="1:14" s="14" customFormat="1" ht="25.5" x14ac:dyDescent="0.2">
      <c r="A16" s="11" t="str">
        <f>'1'!A16</f>
        <v>Programación para ciencia de datos</v>
      </c>
      <c r="B16" s="11" t="s">
        <v>38</v>
      </c>
      <c r="C16" s="11" t="str">
        <f>'1'!C16</f>
        <v>810-A</v>
      </c>
      <c r="D16" s="11" t="str">
        <f>'1'!D16</f>
        <v>IINF</v>
      </c>
      <c r="E16" s="11">
        <v>36</v>
      </c>
      <c r="F16" s="11">
        <v>21</v>
      </c>
      <c r="G16" s="11">
        <v>13</v>
      </c>
      <c r="H16" s="12">
        <f>F16/E16</f>
        <v>0.58333333333333337</v>
      </c>
      <c r="I16" s="11">
        <f t="shared" si="0"/>
        <v>2</v>
      </c>
      <c r="J16" s="12">
        <f>I16/E16</f>
        <v>5.5555555555555552E-2</v>
      </c>
      <c r="K16" s="11">
        <v>0</v>
      </c>
      <c r="L16" s="12">
        <f>K16/E16</f>
        <v>0</v>
      </c>
      <c r="M16" s="11">
        <v>79</v>
      </c>
      <c r="N16" s="13">
        <v>0.78</v>
      </c>
    </row>
    <row r="17" spans="1:14" s="14" customFormat="1" ht="25.5" x14ac:dyDescent="0.2">
      <c r="A17" s="11" t="str">
        <f>'1'!A17</f>
        <v>Administración y organización de datos</v>
      </c>
      <c r="B17" s="11" t="s">
        <v>38</v>
      </c>
      <c r="C17" s="11" t="str">
        <f>'1'!C17</f>
        <v>410-A</v>
      </c>
      <c r="D17" s="11" t="str">
        <f>'1'!D17</f>
        <v>IINF</v>
      </c>
      <c r="E17" s="11">
        <v>36</v>
      </c>
      <c r="F17" s="11">
        <v>16</v>
      </c>
      <c r="G17" s="11">
        <v>18</v>
      </c>
      <c r="H17" s="12">
        <f>F17/E17</f>
        <v>0.44444444444444442</v>
      </c>
      <c r="I17" s="11">
        <f t="shared" si="0"/>
        <v>2</v>
      </c>
      <c r="J17" s="12">
        <f>I17/E17</f>
        <v>5.5555555555555552E-2</v>
      </c>
      <c r="K17" s="11">
        <v>0</v>
      </c>
      <c r="L17" s="12">
        <f>K17/E17</f>
        <v>0</v>
      </c>
      <c r="M17" s="11">
        <v>80</v>
      </c>
      <c r="N17" s="13">
        <v>0.75</v>
      </c>
    </row>
    <row r="18" spans="1:14" s="14" customFormat="1" ht="12.75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75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129</v>
      </c>
      <c r="F28" s="16">
        <f>SUM(F14:F27)</f>
        <v>72</v>
      </c>
      <c r="G28" s="16">
        <f>SUM(G14:G27)</f>
        <v>44</v>
      </c>
      <c r="H28" s="17">
        <f>SUM(F28:G28)/E28</f>
        <v>0.89922480620155043</v>
      </c>
      <c r="I28" s="16">
        <f t="shared" si="0"/>
        <v>13</v>
      </c>
      <c r="J28" s="17">
        <f>I28/E28</f>
        <v>0.10077519379844961</v>
      </c>
      <c r="K28" s="16">
        <f>SUM(K14:K27)</f>
        <v>0</v>
      </c>
      <c r="L28" s="17">
        <f>K28/E28</f>
        <v>0</v>
      </c>
      <c r="M28" s="16">
        <f>AVERAGE(M14:M27)</f>
        <v>81.75</v>
      </c>
      <c r="N28" s="18">
        <f>AVERAGE(N14:N27)</f>
        <v>0.79499999999999993</v>
      </c>
    </row>
    <row r="30" spans="1:14" ht="120" customHeight="1" x14ac:dyDescent="0.25">
      <c r="A30" s="35" t="s">
        <v>31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9"/>
    </row>
    <row r="33" spans="1:10" ht="12.75" customHeight="1" x14ac:dyDescent="0.25">
      <c r="B33" s="36" t="s">
        <v>32</v>
      </c>
      <c r="C33" s="36"/>
      <c r="D33" s="36"/>
      <c r="G33" s="23" t="s">
        <v>33</v>
      </c>
      <c r="H33" s="23"/>
      <c r="I33" s="23"/>
      <c r="J33" s="23"/>
    </row>
    <row r="34" spans="1:10" ht="62.25" customHeight="1" x14ac:dyDescent="0.25">
      <c r="B34" s="37"/>
      <c r="C34" s="37"/>
      <c r="D34" s="37"/>
      <c r="G34" s="26"/>
      <c r="H34" s="26"/>
      <c r="I34" s="26"/>
      <c r="J34" s="26"/>
    </row>
    <row r="35" spans="1:10" hidden="1" x14ac:dyDescent="0.25">
      <c r="A35" s="32" t="e">
        <f>#REF!</f>
        <v>#REF!</v>
      </c>
      <c r="B35" s="32"/>
      <c r="C35" s="8"/>
      <c r="E35" s="32"/>
      <c r="F35" s="32"/>
      <c r="G35" s="32"/>
      <c r="H35" s="32"/>
    </row>
    <row r="36" spans="1:10" hidden="1" x14ac:dyDescent="0.25"/>
    <row r="37" spans="1:10" ht="45" customHeight="1" x14ac:dyDescent="0.25">
      <c r="B37" s="33" t="str">
        <f>B10</f>
        <v>ROGELIO ENRIQUE TELONA TORRES</v>
      </c>
      <c r="C37" s="33"/>
      <c r="D37" s="33"/>
      <c r="E37" s="20"/>
      <c r="F37" s="20"/>
      <c r="G37" s="33" t="str">
        <f>'1'!G37</f>
        <v>MARCOS CAGAL ORTIZ</v>
      </c>
      <c r="H37" s="33"/>
      <c r="I37" s="33"/>
      <c r="J37" s="33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retelona</cp:lastModifiedBy>
  <cp:revision>44</cp:revision>
  <dcterms:created xsi:type="dcterms:W3CDTF">2021-11-22T14:45:25Z</dcterms:created>
  <dcterms:modified xsi:type="dcterms:W3CDTF">2025-04-01T19:18:04Z</dcterms:modified>
  <dc:language>es-MX</dc:language>
</cp:coreProperties>
</file>