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Parcial\R4\"/>
    </mc:Choice>
  </mc:AlternateContent>
  <xr:revisionPtr revIDLastSave="0" documentId="13_ncr:1_{70031C66-4E0C-4AD7-BD50-4051F8AEF2B7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4" l="1"/>
  <c r="D22" i="4"/>
  <c r="C22" i="4"/>
  <c r="A22" i="4"/>
  <c r="I21" i="4"/>
  <c r="D21" i="4"/>
  <c r="C21" i="4"/>
  <c r="A21" i="4"/>
  <c r="I20" i="4"/>
  <c r="D20" i="4"/>
  <c r="C20" i="4"/>
  <c r="A20" i="4"/>
  <c r="I19" i="4"/>
  <c r="D19" i="4"/>
  <c r="C19" i="4"/>
  <c r="A19" i="4"/>
  <c r="E18" i="4"/>
  <c r="I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L14" i="4"/>
  <c r="I14" i="4"/>
  <c r="E14" i="4"/>
  <c r="D14" i="4"/>
  <c r="C14" i="4"/>
  <c r="A14" i="4"/>
  <c r="L17" i="2"/>
  <c r="I17" i="2"/>
  <c r="L16" i="2"/>
  <c r="I16" i="2"/>
  <c r="L15" i="2"/>
  <c r="I15" i="2"/>
  <c r="L14" i="2"/>
  <c r="I14" i="2"/>
  <c r="I16" i="4" l="1"/>
  <c r="I15" i="4"/>
  <c r="I17" i="4"/>
  <c r="G37" i="5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8" i="4"/>
  <c r="B10" i="4"/>
  <c r="L8" i="4"/>
  <c r="H8" i="4"/>
  <c r="E8" i="4"/>
  <c r="E6" i="4"/>
  <c r="G37" i="3"/>
  <c r="A35" i="3"/>
  <c r="N28" i="3"/>
  <c r="M28" i="3"/>
  <c r="K28" i="3"/>
  <c r="G28" i="3"/>
  <c r="F28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D17" i="2"/>
  <c r="C17" i="2"/>
  <c r="A17" i="2"/>
  <c r="D16" i="2"/>
  <c r="C16" i="2"/>
  <c r="A16" i="2"/>
  <c r="D15" i="2"/>
  <c r="C15" i="2"/>
  <c r="A15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E28" i="2" l="1"/>
  <c r="H28" i="2" s="1"/>
  <c r="E28" i="3"/>
  <c r="L28" i="3" s="1"/>
  <c r="L14" i="5"/>
  <c r="L28" i="1"/>
  <c r="L28" i="4"/>
  <c r="I28" i="4"/>
  <c r="J28" i="4" s="1"/>
  <c r="H28" i="4"/>
  <c r="E28" i="5"/>
  <c r="H14" i="5"/>
  <c r="H16" i="5"/>
  <c r="I28" i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<sst xmlns="http://schemas.openxmlformats.org/spreadsheetml/2006/main" count="210" uniqueCount="52">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</sst>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9" fontId="9" fillId="0" borderId="7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3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7" t="s">
        <v>6</v>
      </c>
      <c r="C8" s="27"/>
      <c r="D8" s="7" t="s">
        <v>7</v>
      </c>
      <c r="E8" s="1">
        <v>4</v>
      </c>
      <c r="G8" s="2" t="s">
        <v>8</v>
      </c>
      <c r="H8" s="1">
        <v>4</v>
      </c>
      <c r="I8" s="28" t="s">
        <v>9</v>
      </c>
      <c r="J8" s="28"/>
      <c r="K8" s="28"/>
      <c r="L8" s="29" t="s">
        <v>48</v>
      </c>
      <c r="M8" s="29"/>
      <c r="N8" s="29"/>
    </row>
    <row r="10" spans="1:14" x14ac:dyDescent="0.25">
      <c r="A10" s="2" t="s">
        <v>10</v>
      </c>
      <c r="B10" s="27" t="s">
        <v>11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5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5"/>
    </row>
    <row r="14" spans="1:14" s="14" customFormat="1" ht="24.95" customHeight="1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0.47</v>
      </c>
    </row>
    <row r="15" spans="1:14" s="14" customFormat="1" ht="24.95" customHeight="1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v>2</v>
      </c>
      <c r="J15" s="12"/>
      <c r="K15" s="11"/>
      <c r="L15" s="12">
        <v>0</v>
      </c>
      <c r="M15" s="11">
        <v>72</v>
      </c>
      <c r="N15" s="13">
        <v>0.76</v>
      </c>
    </row>
    <row r="16" spans="1:14" s="14" customFormat="1" ht="24.95" customHeight="1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v>1</v>
      </c>
      <c r="J16" s="12"/>
      <c r="K16" s="11"/>
      <c r="L16" s="12">
        <v>0</v>
      </c>
      <c r="M16" s="11">
        <v>83</v>
      </c>
      <c r="N16" s="13">
        <v>0.75</v>
      </c>
    </row>
    <row r="17" spans="1:14" s="14" customFormat="1" ht="24.95" customHeight="1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v>12</v>
      </c>
      <c r="J17" s="12"/>
      <c r="K17" s="11"/>
      <c r="L17" s="12"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.75" customHeight="1" x14ac:dyDescent="0.25">
      <c r="B33" s="37" t="s">
        <v>32</v>
      </c>
      <c r="C33" s="37"/>
      <c r="D33" s="37"/>
      <c r="G33" s="24" t="s">
        <v>33</v>
      </c>
      <c r="H33" s="24"/>
      <c r="I33" s="24"/>
      <c r="J33" s="24"/>
    </row>
    <row r="34" spans="1:10" ht="62.25" customHeight="1" x14ac:dyDescent="0.25">
      <c r="B34" s="38"/>
      <c r="C34" s="38"/>
      <c r="D34" s="38"/>
      <c r="G34" s="27"/>
      <c r="H34" s="27"/>
      <c r="I34" s="27"/>
      <c r="J34" s="27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ROGELIO ENRIQUE TELONA TORRES</v>
      </c>
      <c r="C37" s="34"/>
      <c r="D37" s="34"/>
      <c r="E37" s="20"/>
      <c r="F37" s="20"/>
      <c r="G37" s="34" t="s">
        <v>34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C15" sqref="C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3</v>
      </c>
      <c r="B6" s="25"/>
      <c r="C6" s="25"/>
      <c r="D6" s="25"/>
      <c r="E6" s="26" t="str">
        <f>'1'!E6</f>
        <v>INFORMÁTICA</v>
      </c>
      <c r="F6" s="26"/>
      <c r="G6" s="26"/>
      <c r="H6" s="26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7">
        <v>2</v>
      </c>
      <c r="C8" s="27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8" t="s">
        <v>9</v>
      </c>
      <c r="J8" s="28"/>
      <c r="K8" s="28"/>
      <c r="L8" s="27" t="str">
        <f>'1'!L8</f>
        <v>Febrero – Junio 2025</v>
      </c>
      <c r="M8" s="27"/>
      <c r="N8" s="27"/>
    </row>
    <row r="10" spans="1:14" x14ac:dyDescent="0.25">
      <c r="A10" s="2" t="s">
        <v>10</v>
      </c>
      <c r="B10" s="27" t="str">
        <f>'1'!B10</f>
        <v>ROGELIO ENRIQUE TELONA TORRES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5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5"/>
    </row>
    <row r="14" spans="1:14" s="14" customFormat="1" ht="25.5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/>
      <c r="L14" s="12">
        <f>K14/E14</f>
        <v>0</v>
      </c>
      <c r="M14" s="11">
        <v>83</v>
      </c>
      <c r="N14" s="13">
        <v>0.5</v>
      </c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v>8</v>
      </c>
      <c r="F16" s="11">
        <v>8</v>
      </c>
      <c r="G16" s="11"/>
      <c r="H16" s="12"/>
      <c r="I16" s="11">
        <f>(E16-SUM(F16:G16))-K16</f>
        <v>0</v>
      </c>
      <c r="J16" s="12"/>
      <c r="K16" s="11"/>
      <c r="L16" s="12">
        <f>K16/E16</f>
        <v>0</v>
      </c>
      <c r="M16" s="11">
        <v>92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35</v>
      </c>
      <c r="C17" s="11" t="str">
        <f>'1'!C17</f>
        <v>410-A</v>
      </c>
      <c r="D17" s="11" t="str">
        <f>'1'!D17</f>
        <v>IINF</v>
      </c>
      <c r="E17" s="11">
        <v>30</v>
      </c>
      <c r="F17" s="11">
        <v>19</v>
      </c>
      <c r="G17" s="11"/>
      <c r="H17" s="12"/>
      <c r="I17" s="11">
        <f>(E17-SUM(F17:G17))-K17</f>
        <v>11</v>
      </c>
      <c r="J17" s="12"/>
      <c r="K17" s="11"/>
      <c r="L17" s="12">
        <f>K17/E17</f>
        <v>0</v>
      </c>
      <c r="M17" s="11">
        <v>50</v>
      </c>
      <c r="N17" s="13">
        <v>0.63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59</v>
      </c>
      <c r="G28" s="16">
        <f>SUM(G14:G27)</f>
        <v>0</v>
      </c>
      <c r="H28" s="17">
        <f>SUM(F28:G28)/E28</f>
        <v>0.67816091954022983</v>
      </c>
      <c r="I28" s="16">
        <f>(E28-SUM(F28:G28))-K28</f>
        <v>28</v>
      </c>
      <c r="J28" s="17">
        <f>I28/E28</f>
        <v>0.32183908045977011</v>
      </c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0.62666666666666659</v>
      </c>
    </row>
    <row r="30" spans="1:14" ht="120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.75" customHeight="1" x14ac:dyDescent="0.25">
      <c r="B33" s="37" t="s">
        <v>32</v>
      </c>
      <c r="C33" s="37"/>
      <c r="D33" s="37"/>
      <c r="G33" s="24" t="s">
        <v>33</v>
      </c>
      <c r="H33" s="24"/>
      <c r="I33" s="24"/>
      <c r="J33" s="24"/>
    </row>
    <row r="34" spans="1:10" ht="62.25" customHeight="1" x14ac:dyDescent="0.25">
      <c r="B34" s="38"/>
      <c r="C34" s="38"/>
      <c r="D34" s="38"/>
      <c r="G34" s="27"/>
      <c r="H34" s="27"/>
      <c r="I34" s="27"/>
      <c r="J34" s="27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ROGELIO ENRIQUE TELONA TORRES</v>
      </c>
      <c r="C37" s="34"/>
      <c r="D37" s="34"/>
      <c r="E37" s="20"/>
      <c r="F37" s="20"/>
      <c r="G37" s="34" t="str">
        <f>'1'!G37</f>
        <v>MARCOS CAGAL ORTIZ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0" zoomScale="115" zoomScaleNormal="115" workbookViewId="0">
      <selection activeCell="S23" sqref="S23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3</v>
      </c>
      <c r="B6" s="25"/>
      <c r="C6" s="25"/>
      <c r="D6" s="25"/>
      <c r="E6" s="26" t="str">
        <f>'1'!E6</f>
        <v>INFORMÁTICA</v>
      </c>
      <c r="F6" s="26"/>
      <c r="G6" s="26"/>
      <c r="H6" s="26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7">
        <v>3</v>
      </c>
      <c r="C8" s="27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8" t="s">
        <v>9</v>
      </c>
      <c r="J8" s="28"/>
      <c r="K8" s="28"/>
      <c r="L8" s="27" t="str">
        <f>'1'!L8</f>
        <v>Febrero – Junio 2025</v>
      </c>
      <c r="M8" s="27"/>
      <c r="N8" s="27"/>
    </row>
    <row r="10" spans="1:14" x14ac:dyDescent="0.25">
      <c r="A10" s="2" t="s">
        <v>10</v>
      </c>
      <c r="B10" s="27" t="str">
        <f>'1'!B10</f>
        <v>ROGELIO ENRIQUE TELONA TORRES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5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5"/>
    </row>
    <row r="14" spans="1:14" s="14" customFormat="1" ht="28.35" customHeight="1" x14ac:dyDescent="0.2">
      <c r="A14" s="11" t="s">
        <v>39</v>
      </c>
      <c r="B14" s="11" t="s">
        <v>36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0.38</v>
      </c>
    </row>
    <row r="15" spans="1:14" s="14" customFormat="1" ht="28.35" customHeight="1" x14ac:dyDescent="0.2">
      <c r="A15" s="11" t="s">
        <v>40</v>
      </c>
      <c r="B15" s="11" t="s">
        <v>35</v>
      </c>
      <c r="C15" s="11" t="s">
        <v>44</v>
      </c>
      <c r="D15" s="11" t="s">
        <v>28</v>
      </c>
      <c r="E15" s="11">
        <v>17</v>
      </c>
      <c r="F15" s="11">
        <v>10</v>
      </c>
      <c r="G15" s="11"/>
      <c r="H15" s="12"/>
      <c r="I15" s="11">
        <v>7</v>
      </c>
      <c r="J15" s="12"/>
      <c r="K15" s="11"/>
      <c r="L15" s="12">
        <v>0</v>
      </c>
      <c r="M15" s="11">
        <v>51</v>
      </c>
      <c r="N15" s="13">
        <v>0.59</v>
      </c>
    </row>
    <row r="16" spans="1:14" s="14" customFormat="1" ht="28.35" customHeight="1" x14ac:dyDescent="0.2">
      <c r="A16" s="11" t="s">
        <v>42</v>
      </c>
      <c r="B16" s="11" t="s">
        <v>36</v>
      </c>
      <c r="C16" s="11" t="s">
        <v>45</v>
      </c>
      <c r="D16" s="11" t="s">
        <v>47</v>
      </c>
      <c r="E16" s="11">
        <v>8</v>
      </c>
      <c r="F16" s="11">
        <v>8</v>
      </c>
      <c r="G16" s="11"/>
      <c r="H16" s="12"/>
      <c r="I16" s="11">
        <v>0</v>
      </c>
      <c r="J16" s="12"/>
      <c r="K16" s="11"/>
      <c r="L16" s="12">
        <v>0</v>
      </c>
      <c r="M16" s="11">
        <v>92</v>
      </c>
      <c r="N16" s="13">
        <v>0.75</v>
      </c>
    </row>
    <row r="17" spans="1:14" s="14" customFormat="1" ht="28.35" customHeight="1" x14ac:dyDescent="0.2">
      <c r="A17" s="11" t="s">
        <v>43</v>
      </c>
      <c r="B17" s="11" t="s">
        <v>36</v>
      </c>
      <c r="C17" s="11" t="s">
        <v>46</v>
      </c>
      <c r="D17" s="11" t="s">
        <v>28</v>
      </c>
      <c r="E17" s="11">
        <v>30</v>
      </c>
      <c r="F17" s="11">
        <v>22</v>
      </c>
      <c r="G17" s="11"/>
      <c r="H17" s="12"/>
      <c r="I17" s="11">
        <v>8</v>
      </c>
      <c r="J17" s="12"/>
      <c r="K17" s="11"/>
      <c r="L17" s="12">
        <v>0</v>
      </c>
      <c r="M17" s="11">
        <v>63</v>
      </c>
      <c r="N17" s="13">
        <v>0.73</v>
      </c>
    </row>
    <row r="18" spans="1:14" s="14" customFormat="1" ht="18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>
        <f>SUM(F28:G28)/E28</f>
        <v>0.82758620689655171</v>
      </c>
      <c r="I28" s="16">
        <f>(E28-SUM(F28:G28))-K28</f>
        <v>15</v>
      </c>
      <c r="J28" s="17">
        <f>I28/E28</f>
        <v>0.17241379310344829</v>
      </c>
      <c r="K28" s="16">
        <f>SUM(K14:K27)</f>
        <v>0</v>
      </c>
      <c r="L28" s="17">
        <f>K28/E28</f>
        <v>0</v>
      </c>
      <c r="M28" s="16">
        <f>AVERAGE(M14:M27)</f>
        <v>71</v>
      </c>
      <c r="N28" s="18">
        <f>AVERAGE(N14:N27)</f>
        <v>0.61250000000000004</v>
      </c>
    </row>
    <row r="30" spans="1:14" ht="120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.75" customHeight="1" x14ac:dyDescent="0.25">
      <c r="B33" s="37" t="s">
        <v>32</v>
      </c>
      <c r="C33" s="37"/>
      <c r="D33" s="37"/>
      <c r="G33" s="24" t="s">
        <v>33</v>
      </c>
      <c r="H33" s="24"/>
      <c r="I33" s="24"/>
      <c r="J33" s="24"/>
    </row>
    <row r="34" spans="1:10" ht="62.25" customHeight="1" x14ac:dyDescent="0.25">
      <c r="B34" s="38"/>
      <c r="C34" s="38"/>
      <c r="D34" s="38"/>
      <c r="G34" s="27"/>
      <c r="H34" s="27"/>
      <c r="I34" s="27"/>
      <c r="J34" s="27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ROGELIO ENRIQUE TELONA TORRES</v>
      </c>
      <c r="C37" s="34"/>
      <c r="D37" s="34"/>
      <c r="E37" s="20"/>
      <c r="F37" s="20"/>
      <c r="G37" s="34" t="str">
        <f>'1'!G37</f>
        <v>MARCOS CAGAL ORTIZ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tabSelected="1" zoomScale="110" zoomScaleNormal="110" workbookViewId="0">
      <selection activeCell="S18" sqref="S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3</v>
      </c>
      <c r="B6" s="25"/>
      <c r="C6" s="25"/>
      <c r="D6" s="25"/>
      <c r="E6" s="26" t="str">
        <f>'1'!E6</f>
        <v>INFORMÁTICA</v>
      </c>
      <c r="F6" s="26"/>
      <c r="G6" s="26"/>
      <c r="H6" s="26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7">
        <v>4</v>
      </c>
      <c r="C8" s="27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8" t="s">
        <v>9</v>
      </c>
      <c r="J8" s="28"/>
      <c r="K8" s="28"/>
      <c r="L8" s="27" t="str">
        <f>'1'!L8</f>
        <v>Febrero – Junio 2025</v>
      </c>
      <c r="M8" s="27"/>
      <c r="N8" s="27"/>
    </row>
    <row r="10" spans="1:14" x14ac:dyDescent="0.25">
      <c r="A10" s="2" t="s">
        <v>10</v>
      </c>
      <c r="B10" s="27" t="str">
        <f>'1'!B10</f>
        <v>ROGELIO ENRIQUE TELONA TORRES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5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5"/>
    </row>
    <row r="14" spans="1:14" s="14" customFormat="1" ht="25.5" x14ac:dyDescent="0.2">
      <c r="A14" s="11" t="str">
        <f>'1'!A14</f>
        <v>Programación orientada a objetos</v>
      </c>
      <c r="B14" s="11" t="s">
        <v>49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27</v>
      </c>
      <c r="G14" s="11"/>
      <c r="H14" s="12"/>
      <c r="I14" s="11">
        <f t="shared" ref="I14:I22" si="0">(E14-SUM(F14:G14))-K14</f>
        <v>5</v>
      </c>
      <c r="J14" s="12"/>
      <c r="K14" s="11"/>
      <c r="L14" s="12">
        <f t="shared" ref="L14:L17" si="1">K14/E14</f>
        <v>0</v>
      </c>
      <c r="M14" s="11">
        <v>69</v>
      </c>
      <c r="N14" s="13">
        <v>0.84</v>
      </c>
    </row>
    <row r="15" spans="1:14" s="14" customFormat="1" ht="25.5" x14ac:dyDescent="0.2">
      <c r="A15" s="11" t="str">
        <f>'1'!A14</f>
        <v>Programación orientada a objetos</v>
      </c>
      <c r="B15" s="11" t="s">
        <v>50</v>
      </c>
      <c r="C15" s="11" t="str">
        <f>'1'!C14</f>
        <v>210-A</v>
      </c>
      <c r="D15" s="11" t="str">
        <f>'1'!D14</f>
        <v>IINF</v>
      </c>
      <c r="E15" s="11">
        <f>'1'!E14</f>
        <v>32</v>
      </c>
      <c r="F15" s="11">
        <v>27</v>
      </c>
      <c r="G15" s="11"/>
      <c r="H15" s="12"/>
      <c r="I15" s="11">
        <f t="shared" si="0"/>
        <v>5</v>
      </c>
      <c r="J15" s="12"/>
      <c r="K15" s="11"/>
      <c r="L15" s="12">
        <f t="shared" si="1"/>
        <v>0</v>
      </c>
      <c r="M15" s="11">
        <v>72</v>
      </c>
      <c r="N15" s="13">
        <v>0.84</v>
      </c>
    </row>
    <row r="16" spans="1:14" s="14" customFormat="1" ht="25.5" x14ac:dyDescent="0.2">
      <c r="A16" s="11" t="str">
        <f>'1'!A14</f>
        <v>Programación orientada a objetos</v>
      </c>
      <c r="B16" s="11" t="s">
        <v>51</v>
      </c>
      <c r="C16" s="11" t="str">
        <f>'1'!C14</f>
        <v>210-A</v>
      </c>
      <c r="D16" s="11" t="str">
        <f>'1'!D14</f>
        <v>IINF</v>
      </c>
      <c r="E16" s="11">
        <f>'1'!E14</f>
        <v>32</v>
      </c>
      <c r="F16" s="11">
        <v>27</v>
      </c>
      <c r="G16" s="11"/>
      <c r="H16" s="12"/>
      <c r="I16" s="11">
        <f t="shared" si="0"/>
        <v>5</v>
      </c>
      <c r="J16" s="12"/>
      <c r="K16" s="11"/>
      <c r="L16" s="12">
        <f t="shared" si="1"/>
        <v>0</v>
      </c>
      <c r="M16" s="11">
        <v>73</v>
      </c>
      <c r="N16" s="13">
        <v>0.84</v>
      </c>
    </row>
    <row r="17" spans="1:14" s="14" customFormat="1" ht="25.5" x14ac:dyDescent="0.2">
      <c r="A17" s="11" t="str">
        <f>'1'!A15</f>
        <v>Software de aplicación ejecutivo</v>
      </c>
      <c r="B17" s="11" t="s">
        <v>36</v>
      </c>
      <c r="C17" s="11" t="str">
        <f>'1'!C15</f>
        <v>207-B</v>
      </c>
      <c r="D17" s="11" t="str">
        <f>'1'!D15</f>
        <v>IGE</v>
      </c>
      <c r="E17" s="11">
        <f>'1'!E15</f>
        <v>17</v>
      </c>
      <c r="F17" s="11">
        <v>12</v>
      </c>
      <c r="G17" s="11"/>
      <c r="H17" s="12"/>
      <c r="I17" s="11">
        <f t="shared" si="0"/>
        <v>5</v>
      </c>
      <c r="J17" s="12"/>
      <c r="K17" s="11"/>
      <c r="L17" s="12">
        <f t="shared" si="1"/>
        <v>0</v>
      </c>
      <c r="M17" s="11">
        <v>70</v>
      </c>
      <c r="N17" s="13">
        <v>0.71</v>
      </c>
    </row>
    <row r="18" spans="1:14" s="14" customFormat="1" ht="25.5" x14ac:dyDescent="0.2">
      <c r="A18" s="11" t="str">
        <f>'1'!A15</f>
        <v>Software de aplicación ejecutivo</v>
      </c>
      <c r="B18" s="11" t="s">
        <v>49</v>
      </c>
      <c r="C18" s="11" t="str">
        <f>'1'!C15</f>
        <v>207-B</v>
      </c>
      <c r="D18" s="11" t="str">
        <f>'1'!D15</f>
        <v>IGE</v>
      </c>
      <c r="E18" s="11">
        <f>'1'!E15</f>
        <v>17</v>
      </c>
      <c r="F18" s="11">
        <v>12</v>
      </c>
      <c r="G18" s="11"/>
      <c r="H18" s="12"/>
      <c r="I18" s="11">
        <f t="shared" si="0"/>
        <v>5</v>
      </c>
      <c r="J18" s="12"/>
      <c r="K18" s="11"/>
      <c r="L18" s="12">
        <v>0</v>
      </c>
      <c r="M18" s="11">
        <v>70</v>
      </c>
      <c r="N18" s="13">
        <v>0.71</v>
      </c>
    </row>
    <row r="19" spans="1:14" s="14" customFormat="1" ht="25.5" x14ac:dyDescent="0.2">
      <c r="A19" s="11" t="str">
        <f>'1'!A16</f>
        <v>Programación para ciencia de datos</v>
      </c>
      <c r="B19" s="11" t="s">
        <v>49</v>
      </c>
      <c r="C19" s="11" t="str">
        <f>'1'!C16</f>
        <v>810-A</v>
      </c>
      <c r="D19" s="11" t="str">
        <f>'1'!D16</f>
        <v>IINF</v>
      </c>
      <c r="E19" s="11">
        <v>8</v>
      </c>
      <c r="F19" s="11">
        <v>8</v>
      </c>
      <c r="G19" s="11"/>
      <c r="H19" s="12"/>
      <c r="I19" s="11">
        <f t="shared" si="0"/>
        <v>0</v>
      </c>
      <c r="J19" s="12"/>
      <c r="K19" s="11"/>
      <c r="L19" s="12">
        <v>0</v>
      </c>
      <c r="M19" s="11">
        <v>89</v>
      </c>
      <c r="N19" s="13">
        <v>0.88</v>
      </c>
    </row>
    <row r="20" spans="1:14" s="14" customFormat="1" ht="25.5" x14ac:dyDescent="0.2">
      <c r="A20" s="11" t="str">
        <f>'1'!A16</f>
        <v>Programación para ciencia de datos</v>
      </c>
      <c r="B20" s="11" t="s">
        <v>50</v>
      </c>
      <c r="C20" s="11" t="str">
        <f>'1'!C16</f>
        <v>810-A</v>
      </c>
      <c r="D20" s="11" t="str">
        <f>'1'!D16</f>
        <v>IINF</v>
      </c>
      <c r="E20" s="11">
        <v>8</v>
      </c>
      <c r="F20" s="11">
        <v>8</v>
      </c>
      <c r="G20" s="11"/>
      <c r="H20" s="12"/>
      <c r="I20" s="11">
        <f t="shared" si="0"/>
        <v>0</v>
      </c>
      <c r="J20" s="12"/>
      <c r="K20" s="11"/>
      <c r="L20" s="12">
        <v>0</v>
      </c>
      <c r="M20" s="11">
        <v>89</v>
      </c>
      <c r="N20" s="22">
        <v>0.88</v>
      </c>
    </row>
    <row r="21" spans="1:14" s="14" customFormat="1" ht="25.5" x14ac:dyDescent="0.2">
      <c r="A21" s="11" t="str">
        <f>'1'!A17</f>
        <v>Administración y organización de datos</v>
      </c>
      <c r="B21" s="11" t="s">
        <v>49</v>
      </c>
      <c r="C21" s="11" t="str">
        <f>'1'!C17</f>
        <v>410-A</v>
      </c>
      <c r="D21" s="11" t="str">
        <f>'1'!D17</f>
        <v>IINF</v>
      </c>
      <c r="E21" s="11">
        <v>30</v>
      </c>
      <c r="F21" s="11">
        <v>19</v>
      </c>
      <c r="G21" s="11"/>
      <c r="H21" s="12"/>
      <c r="I21" s="11">
        <f t="shared" si="0"/>
        <v>11</v>
      </c>
      <c r="J21" s="12"/>
      <c r="K21" s="11"/>
      <c r="L21" s="12">
        <v>0</v>
      </c>
      <c r="M21" s="11">
        <v>55</v>
      </c>
      <c r="N21" s="13">
        <v>0.63</v>
      </c>
    </row>
    <row r="22" spans="1:14" s="14" customFormat="1" ht="25.5" x14ac:dyDescent="0.2">
      <c r="A22" s="11" t="str">
        <f>'1'!A17</f>
        <v>Administración y organización de datos</v>
      </c>
      <c r="B22" s="11" t="s">
        <v>50</v>
      </c>
      <c r="C22" s="11" t="str">
        <f>'1'!C17</f>
        <v>410-A</v>
      </c>
      <c r="D22" s="11" t="str">
        <f>'1'!D17</f>
        <v>IINF</v>
      </c>
      <c r="E22" s="11">
        <v>30</v>
      </c>
      <c r="F22" s="11">
        <v>19</v>
      </c>
      <c r="G22" s="11"/>
      <c r="H22" s="12"/>
      <c r="I22" s="11">
        <f t="shared" si="0"/>
        <v>11</v>
      </c>
      <c r="J22" s="12"/>
      <c r="K22" s="11"/>
      <c r="L22" s="12">
        <v>0</v>
      </c>
      <c r="M22" s="11">
        <v>55</v>
      </c>
      <c r="N22" s="13">
        <v>0.63</v>
      </c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206</v>
      </c>
      <c r="F28" s="16">
        <f>SUM(F14:F27)</f>
        <v>159</v>
      </c>
      <c r="G28" s="16">
        <f>SUM(G14:G27)</f>
        <v>0</v>
      </c>
      <c r="H28" s="17">
        <f>SUM(F28:G28)/E28</f>
        <v>0.77184466019417475</v>
      </c>
      <c r="I28" s="16">
        <f t="shared" ref="I28" si="2">(E28-SUM(F28:G28))-K28</f>
        <v>47</v>
      </c>
      <c r="J28" s="17">
        <f t="shared" ref="J28" si="3">I28/E28</f>
        <v>0.22815533980582525</v>
      </c>
      <c r="K28" s="16">
        <f>SUM(K14:K27)</f>
        <v>0</v>
      </c>
      <c r="L28" s="17">
        <f t="shared" ref="L28" si="4">K28/E28</f>
        <v>0</v>
      </c>
      <c r="M28" s="16">
        <f>AVERAGE(M14:M27)</f>
        <v>71.333333333333329</v>
      </c>
      <c r="N28" s="18">
        <f>AVERAGE(N14:N27)</f>
        <v>0.77333333333333332</v>
      </c>
    </row>
    <row r="30" spans="1:14" ht="120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.75" customHeight="1" x14ac:dyDescent="0.25">
      <c r="B33" s="37" t="s">
        <v>32</v>
      </c>
      <c r="C33" s="37"/>
      <c r="D33" s="37"/>
      <c r="G33" s="24" t="s">
        <v>33</v>
      </c>
      <c r="H33" s="24"/>
      <c r="I33" s="24"/>
      <c r="J33" s="24"/>
    </row>
    <row r="34" spans="1:10" ht="62.25" customHeight="1" x14ac:dyDescent="0.25">
      <c r="B34" s="38"/>
      <c r="C34" s="38"/>
      <c r="D34" s="38"/>
      <c r="G34" s="27"/>
      <c r="H34" s="27"/>
      <c r="I34" s="27"/>
      <c r="J34" s="27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ROGELIO ENRIQUE TELONA TORRES</v>
      </c>
      <c r="C37" s="34"/>
      <c r="D37" s="34"/>
      <c r="E37" s="20"/>
      <c r="F37" s="20"/>
      <c r="G37" s="34" t="str">
        <f>'1'!G37</f>
        <v>MARCOS CAGAL ORTIZ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opLeftCell="A10" zoomScale="110" zoomScaleNormal="110" workbookViewId="0">
      <selection activeCell="P16" sqref="P16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5">
      <c r="A6" s="25" t="s">
        <v>3</v>
      </c>
      <c r="B6" s="25"/>
      <c r="C6" s="25"/>
      <c r="D6" s="25"/>
      <c r="E6" s="26" t="str">
        <f>'1'!E6</f>
        <v>INFORMÁTICA</v>
      </c>
      <c r="F6" s="26"/>
      <c r="G6" s="26"/>
      <c r="H6" s="26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27" t="s">
        <v>37</v>
      </c>
      <c r="C8" s="27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28" t="s">
        <v>9</v>
      </c>
      <c r="J8" s="28"/>
      <c r="K8" s="28"/>
      <c r="L8" s="27" t="str">
        <f>'1'!L8</f>
        <v>Febrero – Junio 2025</v>
      </c>
      <c r="M8" s="27"/>
      <c r="N8" s="27"/>
    </row>
    <row r="10" spans="1:14" x14ac:dyDescent="0.25">
      <c r="A10" s="2" t="s">
        <v>10</v>
      </c>
      <c r="B10" s="27" t="str">
        <f>'1'!B10</f>
        <v>ROGELIO ENRIQUE TELONA TORRES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0" t="s">
        <v>12</v>
      </c>
      <c r="B12" s="31" t="s">
        <v>13</v>
      </c>
      <c r="C12" s="31" t="s">
        <v>14</v>
      </c>
      <c r="D12" s="32" t="s">
        <v>15</v>
      </c>
      <c r="E12" s="32" t="s">
        <v>16</v>
      </c>
      <c r="F12" s="32" t="s">
        <v>17</v>
      </c>
      <c r="G12" s="32"/>
      <c r="H12" s="32" t="s">
        <v>18</v>
      </c>
      <c r="I12" s="32" t="s">
        <v>19</v>
      </c>
      <c r="J12" s="32" t="s">
        <v>20</v>
      </c>
      <c r="K12" s="32" t="s">
        <v>21</v>
      </c>
      <c r="L12" s="32" t="s">
        <v>22</v>
      </c>
      <c r="M12" s="32" t="s">
        <v>23</v>
      </c>
      <c r="N12" s="35" t="s">
        <v>24</v>
      </c>
    </row>
    <row r="13" spans="1:14" x14ac:dyDescent="0.25">
      <c r="A13" s="30"/>
      <c r="B13" s="31"/>
      <c r="C13" s="31"/>
      <c r="D13" s="32"/>
      <c r="E13" s="32"/>
      <c r="F13" s="9" t="s">
        <v>25</v>
      </c>
      <c r="G13" s="9" t="s">
        <v>26</v>
      </c>
      <c r="H13" s="32"/>
      <c r="I13" s="32"/>
      <c r="J13" s="32"/>
      <c r="K13" s="32"/>
      <c r="L13" s="32"/>
      <c r="M13" s="32"/>
      <c r="N13" s="35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20</v>
      </c>
      <c r="G14" s="11">
        <v>5</v>
      </c>
      <c r="H14" s="12">
        <f>(F14+G14)/E14</f>
        <v>0.78125</v>
      </c>
      <c r="I14" s="11">
        <f t="shared" ref="I14:I28" si="0">(E14-SUM(F14:G14))-K14</f>
        <v>7</v>
      </c>
      <c r="J14" s="12">
        <f>I14/E14</f>
        <v>0.21875</v>
      </c>
      <c r="K14" s="11">
        <v>0</v>
      </c>
      <c r="L14" s="12">
        <f>K14/E14</f>
        <v>0</v>
      </c>
      <c r="M14" s="11">
        <v>84</v>
      </c>
      <c r="N14" s="13">
        <v>0.85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v>25</v>
      </c>
      <c r="F15" s="11">
        <v>15</v>
      </c>
      <c r="G15" s="11">
        <v>8</v>
      </c>
      <c r="H15" s="12">
        <f>F15/E15</f>
        <v>0.6</v>
      </c>
      <c r="I15" s="11">
        <f t="shared" si="0"/>
        <v>2</v>
      </c>
      <c r="J15" s="12">
        <f>I15/E15</f>
        <v>0.08</v>
      </c>
      <c r="K15" s="11">
        <v>0</v>
      </c>
      <c r="L15" s="12">
        <f>K15/E15</f>
        <v>0</v>
      </c>
      <c r="M15" s="11">
        <v>84</v>
      </c>
      <c r="N15" s="13">
        <v>0.8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v>36</v>
      </c>
      <c r="F16" s="11">
        <v>21</v>
      </c>
      <c r="G16" s="11">
        <v>13</v>
      </c>
      <c r="H16" s="12">
        <f>F16/E16</f>
        <v>0.58333333333333337</v>
      </c>
      <c r="I16" s="11">
        <f t="shared" si="0"/>
        <v>2</v>
      </c>
      <c r="J16" s="12">
        <f>I16/E16</f>
        <v>5.5555555555555552E-2</v>
      </c>
      <c r="K16" s="11">
        <v>0</v>
      </c>
      <c r="L16" s="12">
        <f>K16/E16</f>
        <v>0</v>
      </c>
      <c r="M16" s="11">
        <v>79</v>
      </c>
      <c r="N16" s="13">
        <v>0.78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v>36</v>
      </c>
      <c r="F17" s="11">
        <v>16</v>
      </c>
      <c r="G17" s="11">
        <v>18</v>
      </c>
      <c r="H17" s="12">
        <f>F17/E17</f>
        <v>0.44444444444444442</v>
      </c>
      <c r="I17" s="11">
        <f t="shared" si="0"/>
        <v>2</v>
      </c>
      <c r="J17" s="12">
        <f>I17/E17</f>
        <v>5.5555555555555552E-2</v>
      </c>
      <c r="K17" s="11">
        <v>0</v>
      </c>
      <c r="L17" s="12">
        <f>K17/E17</f>
        <v>0</v>
      </c>
      <c r="M17" s="11">
        <v>80</v>
      </c>
      <c r="N17" s="13">
        <v>0.75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129</v>
      </c>
      <c r="F28" s="16">
        <f>SUM(F14:F27)</f>
        <v>72</v>
      </c>
      <c r="G28" s="16">
        <f>SUM(G14:G27)</f>
        <v>44</v>
      </c>
      <c r="H28" s="17">
        <f>SUM(F28:G28)/E28</f>
        <v>0.89922480620155043</v>
      </c>
      <c r="I28" s="16">
        <f t="shared" si="0"/>
        <v>13</v>
      </c>
      <c r="J28" s="17">
        <f>I28/E28</f>
        <v>0.10077519379844961</v>
      </c>
      <c r="K28" s="16">
        <f>SUM(K14:K27)</f>
        <v>0</v>
      </c>
      <c r="L28" s="17">
        <f>K28/E28</f>
        <v>0</v>
      </c>
      <c r="M28" s="16">
        <f>AVERAGE(M14:M27)</f>
        <v>81.75</v>
      </c>
      <c r="N28" s="18">
        <f>AVERAGE(N14:N27)</f>
        <v>0.79499999999999993</v>
      </c>
    </row>
    <row r="30" spans="1:14" ht="120" customHeight="1" x14ac:dyDescent="0.25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9"/>
    </row>
    <row r="33" spans="1:10" ht="12.75" customHeight="1" x14ac:dyDescent="0.25">
      <c r="B33" s="37" t="s">
        <v>32</v>
      </c>
      <c r="C33" s="37"/>
      <c r="D33" s="37"/>
      <c r="G33" s="24" t="s">
        <v>33</v>
      </c>
      <c r="H33" s="24"/>
      <c r="I33" s="24"/>
      <c r="J33" s="24"/>
    </row>
    <row r="34" spans="1:10" ht="62.25" customHeight="1" x14ac:dyDescent="0.25">
      <c r="B34" s="38"/>
      <c r="C34" s="38"/>
      <c r="D34" s="38"/>
      <c r="G34" s="27"/>
      <c r="H34" s="27"/>
      <c r="I34" s="27"/>
      <c r="J34" s="27"/>
    </row>
    <row r="35" spans="1:10" hidden="1" x14ac:dyDescent="0.25">
      <c r="A35" s="33" t="e">
        <f>#REF!</f>
        <v>#REF!</v>
      </c>
      <c r="B35" s="33"/>
      <c r="C35" s="8"/>
      <c r="E35" s="33"/>
      <c r="F35" s="33"/>
      <c r="G35" s="33"/>
      <c r="H35" s="33"/>
    </row>
    <row r="36" spans="1:10" hidden="1" x14ac:dyDescent="0.25"/>
    <row r="37" spans="1:10" ht="45" customHeight="1" x14ac:dyDescent="0.25">
      <c r="B37" s="34" t="str">
        <f>B10</f>
        <v>ROGELIO ENRIQUE TELONA TORRES</v>
      </c>
      <c r="C37" s="34"/>
      <c r="D37" s="34"/>
      <c r="E37" s="20"/>
      <c r="F37" s="20"/>
      <c r="G37" s="34" t="str">
        <f>'1'!G37</f>
        <v>MARCOS CAGAL ORTIZ</v>
      </c>
      <c r="H37" s="34"/>
      <c r="I37" s="34"/>
      <c r="J37" s="34"/>
    </row>
  </sheetData>
  <mergeCells count="31"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B1:N1"/>
    <mergeCell ref="A3:N3"/>
    <mergeCell ref="A5:N5"/>
    <mergeCell ref="A6:D6"/>
    <mergeCell ref="E6:H6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2025-06-06T14:32:32Z</dcterms:modified>
  <dc:language>es-MX</dc:language>
</cp:coreProperties>
</file>