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4 LISTAS DE CALIFICACIONES\"/>
    </mc:Choice>
  </mc:AlternateContent>
  <xr:revisionPtr revIDLastSave="0" documentId="13_ncr:1_{516828C5-4F91-4C94-AA89-003D416CF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 211 A" sheetId="1" r:id="rId1"/>
    <sheet name="FINAL" sheetId="2" state="hidden" r:id="rId2"/>
    <sheet name="PARCIALES 211 B" sheetId="11" r:id="rId3"/>
    <sheet name="PARCIALES 405 A" sheetId="3" r:id="rId4"/>
    <sheet name="FINAL (2)" sheetId="4" state="hidden" r:id="rId5"/>
    <sheet name="PARCIALES 405 C" sheetId="5" r:id="rId6"/>
    <sheet name="FINAL (3)" sheetId="6" state="hidden" r:id="rId7"/>
    <sheet name="PARCIALES 407 A" sheetId="7" r:id="rId8"/>
    <sheet name="FINAL (4)" sheetId="8" state="hidden" r:id="rId9"/>
    <sheet name="PARCIALES 705 C (2)" sheetId="9" r:id="rId10"/>
    <sheet name="FINAL (5)" sheetId="10" state="hidden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1" l="1"/>
  <c r="J46" i="7"/>
  <c r="O10" i="5"/>
  <c r="O11" i="5"/>
  <c r="O12" i="5"/>
  <c r="O13" i="5"/>
  <c r="O14" i="5"/>
  <c r="O15" i="5"/>
  <c r="O16" i="5"/>
  <c r="O17" i="5"/>
  <c r="O18" i="5"/>
  <c r="O19" i="5"/>
  <c r="O9" i="5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9" i="1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O33" i="7"/>
  <c r="O9" i="3"/>
  <c r="O9" i="7"/>
  <c r="O40" i="7"/>
  <c r="O41" i="7"/>
  <c r="O42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4" i="7"/>
  <c r="O35" i="7"/>
  <c r="O36" i="7"/>
  <c r="O37" i="7"/>
  <c r="O38" i="7"/>
  <c r="O39" i="7"/>
  <c r="B10" i="5"/>
  <c r="B11" i="5" s="1"/>
  <c r="B12" i="5" s="1"/>
  <c r="B13" i="5" s="1"/>
  <c r="B14" i="5" s="1"/>
  <c r="B15" i="5" s="1"/>
  <c r="B16" i="5" s="1"/>
  <c r="B17" i="5" s="1"/>
  <c r="B18" i="5" s="1"/>
  <c r="B19" i="5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M33" i="11"/>
  <c r="L33" i="11"/>
  <c r="K33" i="11"/>
  <c r="J33" i="11"/>
  <c r="M32" i="11"/>
  <c r="L32" i="11"/>
  <c r="K32" i="11"/>
  <c r="K35" i="11" s="1"/>
  <c r="J32" i="11"/>
  <c r="J35" i="11" s="1"/>
  <c r="M31" i="11"/>
  <c r="M34" i="11" s="1"/>
  <c r="L31" i="11"/>
  <c r="L34" i="11" s="1"/>
  <c r="K31" i="11"/>
  <c r="K34" i="11" s="1"/>
  <c r="J31" i="11"/>
  <c r="J34" i="11" s="1"/>
  <c r="N32" i="11" l="1"/>
  <c r="L35" i="11"/>
  <c r="M35" i="11"/>
  <c r="N33" i="11"/>
  <c r="N31" i="1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J18" i="10"/>
  <c r="K18" i="10" s="1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D4" i="8"/>
  <c r="M30" i="9"/>
  <c r="L29" i="9"/>
  <c r="O28" i="9"/>
  <c r="N28" i="9"/>
  <c r="M28" i="9"/>
  <c r="L28" i="9"/>
  <c r="K28" i="9"/>
  <c r="J28" i="9"/>
  <c r="O27" i="9"/>
  <c r="O30" i="9" s="1"/>
  <c r="N27" i="9"/>
  <c r="N30" i="9" s="1"/>
  <c r="M27" i="9"/>
  <c r="L27" i="9"/>
  <c r="L30" i="9" s="1"/>
  <c r="K27" i="9"/>
  <c r="K30" i="9" s="1"/>
  <c r="J27" i="9"/>
  <c r="J30" i="9" s="1"/>
  <c r="O26" i="9"/>
  <c r="O29" i="9" s="1"/>
  <c r="N26" i="9"/>
  <c r="N29" i="9" s="1"/>
  <c r="M26" i="9"/>
  <c r="M29" i="9" s="1"/>
  <c r="L26" i="9"/>
  <c r="K26" i="9"/>
  <c r="K29" i="9" s="1"/>
  <c r="J26" i="9"/>
  <c r="J29" i="9" s="1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P10" i="9"/>
  <c r="P28" i="9" s="1"/>
  <c r="B10" i="9"/>
  <c r="P9" i="9"/>
  <c r="P26" i="9" s="1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O43" i="7"/>
  <c r="J23" i="8" s="1"/>
  <c r="K23" i="8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J21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10" i="4"/>
  <c r="K10" i="4" s="1"/>
  <c r="J11" i="4"/>
  <c r="K11" i="4" s="1"/>
  <c r="J13" i="4"/>
  <c r="J16" i="4"/>
  <c r="J17" i="4"/>
  <c r="J16" i="2"/>
  <c r="K16" i="2" s="1"/>
  <c r="J20" i="2"/>
  <c r="K20" i="2" s="1"/>
  <c r="J21" i="2"/>
  <c r="K21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L49" i="7" s="1"/>
  <c r="K46" i="7"/>
  <c r="K49" i="7" s="1"/>
  <c r="O44" i="7"/>
  <c r="J24" i="8" s="1"/>
  <c r="K24" i="8" s="1"/>
  <c r="J22" i="10"/>
  <c r="K22" i="10" s="1"/>
  <c r="J21" i="8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O13" i="7"/>
  <c r="J13" i="8" s="1"/>
  <c r="K13" i="8" s="1"/>
  <c r="O12" i="7"/>
  <c r="J12" i="8" s="1"/>
  <c r="K12" i="8" s="1"/>
  <c r="O11" i="7"/>
  <c r="J11" i="8" s="1"/>
  <c r="K11" i="8" s="1"/>
  <c r="O10" i="7"/>
  <c r="J10" i="8" s="1"/>
  <c r="K10" i="8" s="1"/>
  <c r="B10" i="7"/>
  <c r="B11" i="7" s="1"/>
  <c r="B12" i="7" s="1"/>
  <c r="B13" i="7" s="1"/>
  <c r="J9" i="8"/>
  <c r="K9" i="8" s="1"/>
  <c r="J14" i="4"/>
  <c r="K14" i="4" s="1"/>
  <c r="J15" i="4"/>
  <c r="K15" i="4" s="1"/>
  <c r="J19" i="4"/>
  <c r="J9" i="4"/>
  <c r="K9" i="4" s="1"/>
  <c r="J10" i="6"/>
  <c r="K10" i="6" s="1"/>
  <c r="J11" i="6"/>
  <c r="K11" i="6" s="1"/>
  <c r="J12" i="6"/>
  <c r="J13" i="6"/>
  <c r="K13" i="6" s="1"/>
  <c r="J14" i="6"/>
  <c r="K14" i="6" s="1"/>
  <c r="J15" i="6"/>
  <c r="K15" i="6" s="1"/>
  <c r="J16" i="6"/>
  <c r="K16" i="6" s="1"/>
  <c r="J17" i="6"/>
  <c r="J18" i="6"/>
  <c r="K18" i="6" s="1"/>
  <c r="J19" i="6"/>
  <c r="K19" i="6" s="1"/>
  <c r="J20" i="6"/>
  <c r="K20" i="6" s="1"/>
  <c r="J21" i="6"/>
  <c r="J9" i="6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L24" i="5" s="1"/>
  <c r="K21" i="5"/>
  <c r="K24" i="5" s="1"/>
  <c r="J21" i="5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N4" i="3"/>
  <c r="K6" i="3"/>
  <c r="K6" i="4" s="1"/>
  <c r="J14" i="2"/>
  <c r="K14" i="2" s="1"/>
  <c r="J18" i="2"/>
  <c r="K18" i="2" s="1"/>
  <c r="J9" i="2"/>
  <c r="K9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N28" i="3"/>
  <c r="L28" i="3"/>
  <c r="K28" i="3"/>
  <c r="J28" i="3"/>
  <c r="N27" i="3"/>
  <c r="L27" i="3"/>
  <c r="K27" i="3"/>
  <c r="J27" i="3"/>
  <c r="N26" i="3"/>
  <c r="L26" i="3"/>
  <c r="K26" i="3"/>
  <c r="K29" i="3" s="1"/>
  <c r="J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41" i="1"/>
  <c r="L41" i="1"/>
  <c r="M41" i="1"/>
  <c r="K40" i="1"/>
  <c r="L40" i="1"/>
  <c r="M40" i="1"/>
  <c r="K39" i="1"/>
  <c r="L39" i="1"/>
  <c r="M39" i="1"/>
  <c r="J41" i="1"/>
  <c r="J40" i="1"/>
  <c r="J39" i="1"/>
  <c r="M49" i="7" l="1"/>
  <c r="J49" i="7"/>
  <c r="N49" i="7"/>
  <c r="J24" i="5"/>
  <c r="N24" i="5"/>
  <c r="N35" i="11"/>
  <c r="J22" i="8"/>
  <c r="K22" i="8" s="1"/>
  <c r="N50" i="7"/>
  <c r="J17" i="10"/>
  <c r="K17" i="10" s="1"/>
  <c r="B14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J10" i="10"/>
  <c r="K10" i="10" s="1"/>
  <c r="J19" i="10"/>
  <c r="K19" i="10" s="1"/>
  <c r="J16" i="10"/>
  <c r="K16" i="10" s="1"/>
  <c r="J24" i="10"/>
  <c r="K24" i="10" s="1"/>
  <c r="K21" i="8"/>
  <c r="J26" i="8" s="1"/>
  <c r="J13" i="10"/>
  <c r="K13" i="10" s="1"/>
  <c r="J14" i="10"/>
  <c r="K14" i="10" s="1"/>
  <c r="J15" i="10"/>
  <c r="K15" i="10" s="1"/>
  <c r="J21" i="10"/>
  <c r="K21" i="10" s="1"/>
  <c r="J23" i="10"/>
  <c r="K23" i="10" s="1"/>
  <c r="J11" i="10"/>
  <c r="K11" i="10" s="1"/>
  <c r="J9" i="10"/>
  <c r="K9" i="10" s="1"/>
  <c r="J12" i="10"/>
  <c r="K12" i="10" s="1"/>
  <c r="J20" i="10"/>
  <c r="K20" i="10" s="1"/>
  <c r="N34" i="1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K6" i="10"/>
  <c r="N4" i="9"/>
  <c r="D6" i="9"/>
  <c r="K6" i="9"/>
  <c r="D6" i="10"/>
  <c r="P29" i="9"/>
  <c r="P27" i="9"/>
  <c r="P30" i="9" s="1"/>
  <c r="K50" i="7"/>
  <c r="M5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D6" i="8"/>
  <c r="K6" i="6"/>
  <c r="K6" i="8"/>
  <c r="J50" i="7"/>
  <c r="O46" i="7"/>
  <c r="L50" i="7"/>
  <c r="J28" i="8"/>
  <c r="O48" i="7"/>
  <c r="O47" i="7"/>
  <c r="D6" i="6"/>
  <c r="K17" i="6"/>
  <c r="K21" i="6"/>
  <c r="M24" i="5"/>
  <c r="J25" i="5"/>
  <c r="N25" i="5"/>
  <c r="K25" i="5"/>
  <c r="M25" i="5"/>
  <c r="O21" i="5"/>
  <c r="L25" i="5"/>
  <c r="O23" i="5"/>
  <c r="O22" i="5"/>
  <c r="J29" i="3"/>
  <c r="L29" i="3"/>
  <c r="J17" i="2"/>
  <c r="K17" i="2" s="1"/>
  <c r="M43" i="1"/>
  <c r="J19" i="2"/>
  <c r="K19" i="2" s="1"/>
  <c r="J15" i="2"/>
  <c r="K15" i="2" s="1"/>
  <c r="J13" i="2"/>
  <c r="K13" i="2" s="1"/>
  <c r="J11" i="2"/>
  <c r="K11" i="2" s="1"/>
  <c r="J22" i="2"/>
  <c r="K22" i="2" s="1"/>
  <c r="L43" i="1"/>
  <c r="J12" i="2"/>
  <c r="K12" i="2" s="1"/>
  <c r="J10" i="2"/>
  <c r="K10" i="2" s="1"/>
  <c r="K42" i="1"/>
  <c r="K43" i="1"/>
  <c r="K30" i="3"/>
  <c r="J42" i="1"/>
  <c r="M42" i="1"/>
  <c r="J43" i="1"/>
  <c r="N40" i="1"/>
  <c r="L42" i="1"/>
  <c r="N41" i="1"/>
  <c r="N39" i="1"/>
  <c r="N30" i="3"/>
  <c r="L30" i="3"/>
  <c r="O27" i="3"/>
  <c r="J30" i="3"/>
  <c r="O28" i="3"/>
  <c r="N29" i="3"/>
  <c r="O26" i="3"/>
  <c r="B26" i="7" l="1"/>
  <c r="B27" i="7" s="1"/>
  <c r="B28" i="7" s="1"/>
  <c r="B29" i="7" s="1"/>
  <c r="B30" i="7" s="1"/>
  <c r="B31" i="7" s="1"/>
  <c r="B32" i="7" s="1"/>
  <c r="J27" i="10"/>
  <c r="J27" i="8"/>
  <c r="J30" i="8" s="1"/>
  <c r="J26" i="10"/>
  <c r="J28" i="10"/>
  <c r="J24" i="6"/>
  <c r="O50" i="7"/>
  <c r="O49" i="7"/>
  <c r="J23" i="6"/>
  <c r="J25" i="6"/>
  <c r="J27" i="6" s="1"/>
  <c r="J29" i="8"/>
  <c r="O25" i="5"/>
  <c r="O24" i="5"/>
  <c r="J33" i="4"/>
  <c r="J49" i="2"/>
  <c r="J32" i="4"/>
  <c r="N43" i="1"/>
  <c r="J48" i="2"/>
  <c r="N42" i="1"/>
  <c r="J47" i="2"/>
  <c r="J34" i="4"/>
  <c r="O30" i="3"/>
  <c r="O29" i="3"/>
  <c r="B33" i="7" l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J30" i="10"/>
  <c r="J29" i="10"/>
  <c r="J26" i="6"/>
  <c r="J51" i="2"/>
  <c r="J35" i="4"/>
  <c r="J50" i="2"/>
  <c r="J36" i="4"/>
</calcChain>
</file>

<file path=xl/sharedStrings.xml><?xml version="1.0" encoding="utf-8"?>
<sst xmlns="http://schemas.openxmlformats.org/spreadsheetml/2006/main" count="485" uniqueCount="296">
  <si>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</si>
  <si>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</si>
  <si>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</si>
  <si>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</si>
  <si>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</si>
  <si>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</si>
  <si>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</si>
  <si>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</si>
  <si>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</si>
  <si>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</si>
  <si>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</si>
  <si>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</si>
  <si>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</si>
  <si>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</si>
  <si>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</si>
  <si>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</si>
  <si>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</si>
  <si>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</si>
  <si>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</si>
  <si>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</si>
  <si>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</si>
  <si>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</si>
  <si>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</si>
  <si>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</si>
  <si>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</si>
  <si>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</si>
  <si>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</si>
  <si>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</si>
  <si>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</si>
  <si>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</si>
  <si>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</si>
  <si>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</si>
  <si>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</si>
  <si>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</si>
  <si>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</si>
  <si>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</si>
  <si>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</si>
  <si>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</si>
  <si>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</si>
  <si>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</si>
  <si>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</si>
  <si>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</si>
  <si>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</si>
  <si>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</si>
  <si>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</si>
  <si>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</si>
  <si>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</si>
  <si>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</si>
  <si>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</si>
  <si>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</si>
  <si>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</si>
  <si>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</si>
  <si>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</si>
  <si>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</si>
  <si>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</si>
  <si>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</si>
  <si>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</si>
  <si>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PLAN DE NEGOCIOS</t>
  </si>
  <si>
    <t xml:space="preserve"> 211U0211 </t>
  </si>
  <si>
    <t>705 C</t>
  </si>
  <si>
    <t>FEB 25 - JUN 25</t>
  </si>
  <si>
    <t>ADMINISTRACIÓN Y CONTABILIDAD</t>
  </si>
  <si>
    <t>211 A</t>
  </si>
  <si>
    <t xml:space="preserve"> 241U0363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</si>
  <si>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</si>
  <si>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</si>
  <si>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</si>
  <si>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</si>
  <si>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</si>
  <si>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</si>
  <si>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</si>
  <si>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</si>
  <si>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</si>
  <si>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</si>
  <si>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</si>
  <si>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</si>
  <si>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</si>
  <si>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</si>
  <si>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</si>
  <si>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</si>
  <si>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</si>
  <si>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</si>
  <si>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</si>
  <si>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</si>
  <si>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</si>
  <si>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</si>
  <si>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</si>
  <si>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</si>
  <si>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</si>
  <si>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</si>
  <si>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</si>
  <si>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</si>
  <si>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</si>
  <si>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</si>
  <si>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</si>
  <si>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</si>
  <si>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</si>
  <si>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</si>
  <si>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</si>
  <si>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</si>
  <si>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</si>
  <si>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</si>
  <si>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</si>
  <si>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</si>
  <si>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</si>
  <si>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</si>
  <si>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</si>
  <si>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</si>
  <si>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</si>
  <si>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</si>
  <si>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</si>
  <si>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</si>
  <si>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</si>
  <si>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</si>
  <si>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</si>
  <si>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</si>
  <si>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</si>
  <si>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</si>
  <si>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</si>
  <si>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211 B</t>
  </si>
  <si>
    <t>241U0360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</si>
  <si>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</si>
  <si>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</si>
  <si>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</si>
  <si>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</si>
  <si>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</si>
  <si>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</si>
  <si>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</si>
  <si>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</si>
  <si>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</si>
  <si>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</si>
  <si>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</si>
  <si>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</si>
  <si>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</si>
  <si>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</si>
  <si>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</si>
  <si>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</si>
  <si>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</si>
  <si>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</si>
  <si>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</si>
  <si>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</si>
  <si>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</si>
  <si>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241U0361</t>
  </si>
  <si>
    <t>241U0625</t>
  </si>
  <si>
    <t>241U0362</t>
  </si>
  <si>
    <t>241U0563</t>
  </si>
  <si>
    <t>241U0369</t>
  </si>
  <si>
    <t>241U0635</t>
  </si>
  <si>
    <t>241U0373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</si>
  <si>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</si>
  <si>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</si>
  <si>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</si>
  <si>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</si>
  <si>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</si>
  <si>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</si>
  <si>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</si>
  <si>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</si>
  <si>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</si>
  <si>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241U0397</t>
  </si>
  <si>
    <t>241U0399</t>
  </si>
  <si>
    <t>241U0402</t>
  </si>
  <si>
    <t>241U0403</t>
  </si>
  <si>
    <t>DESARROLLO SUSTENTABLE</t>
  </si>
  <si>
    <t>405 A</t>
  </si>
  <si>
    <t>231U0188</t>
  </si>
  <si>
    <t>231U0189</t>
  </si>
  <si>
    <t>231U0191</t>
  </si>
  <si>
    <t>231U0192</t>
  </si>
  <si>
    <t>231U0197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</si>
  <si>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</si>
  <si>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</si>
  <si>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</si>
  <si>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</si>
  <si>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</si>
  <si>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</si>
  <si>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</si>
  <si>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</si>
  <si>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</si>
  <si>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</si>
  <si>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</si>
  <si>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</si>
  <si>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</si>
  <si>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</si>
  <si>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</si>
  <si>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</si>
  <si>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</si>
  <si>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</si>
  <si>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</si>
  <si>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</si>
  <si>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</si>
  <si>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</si>
  <si>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ROVIRA MACARIO EDUARDO</t>
  </si>
  <si>
    <t>231U0232</t>
  </si>
  <si>
    <t>231U0234</t>
  </si>
  <si>
    <t>TEPOX CHAPOL CARLOS</t>
  </si>
  <si>
    <t>VILLAFUERTE CHONTAL YOSHUA</t>
  </si>
  <si>
    <t>MATEMÁTICAS FINANCIERAS</t>
  </si>
  <si>
    <t>231U0187</t>
  </si>
  <si>
    <t>CAMPOS CHIGO JONATHAN</t>
  </si>
  <si>
    <t>231U0590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</si>
  <si>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</si>
  <si>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</si>
  <si>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</si>
  <si>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</si>
  <si>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</si>
  <si>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</si>
  <si>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</si>
  <si>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</si>
  <si>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</si>
  <si>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</si>
  <si>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</si>
  <si>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</si>
  <si>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</si>
  <si>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</si>
  <si>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</si>
  <si>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</si>
  <si>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</si>
  <si>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INSTRUMENTOS DE PRESUPUESTACION EMPRESARIAL</t>
  </si>
  <si>
    <t>231U0262</t>
  </si>
  <si>
    <t xml:space="preserve"> AGUILERA XALA STUARDO</t>
  </si>
  <si>
    <t>231U0263</t>
  </si>
  <si>
    <t>231U0264</t>
  </si>
  <si>
    <t>231U0011</t>
  </si>
  <si>
    <t>221U0415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</si>
  <si>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</si>
  <si>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</si>
  <si>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</si>
  <si>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</si>
  <si>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</si>
  <si>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</si>
  <si>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</si>
  <si>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</si>
  <si>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</si>
  <si>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231U0286</t>
  </si>
  <si>
    <t>231U0287</t>
  </si>
  <si>
    <t>231U0289</t>
  </si>
  <si>
    <t>231U0293</t>
  </si>
  <si>
    <t>221U0451</t>
  </si>
  <si>
    <t>231U0297</t>
  </si>
  <si>
    <t>231U0637</t>
  </si>
  <si>
    <t>231U0298</t>
  </si>
  <si>
    <t>211U0405</t>
  </si>
  <si>
    <t>231U0306</t>
  </si>
  <si>
    <t>231U0387</t>
  </si>
  <si>
    <t>221U0229</t>
  </si>
  <si>
    <t>211U0672</t>
  </si>
  <si>
    <t>231U0313</t>
  </si>
  <si>
    <t>231U0315</t>
  </si>
  <si>
    <t>231U0317</t>
  </si>
  <si>
    <t>231U0318</t>
  </si>
  <si>
    <t>231U0322</t>
  </si>
  <si>
    <t>231U0324</t>
  </si>
  <si>
    <t>231U0327</t>
  </si>
  <si>
    <t>211U0362</t>
  </si>
  <si>
    <t>AGUIRRE ALDANA ALONDRA IVETH</t>
  </si>
  <si>
    <t>ALANIZ RODRIGUEZ MILAGROS MONTSERRAT</t>
  </si>
  <si>
    <t>ANTEMATE CHAGALA UZIEL</t>
  </si>
  <si>
    <t>ARRES XOLO ARLETTE DEL CARMEN R</t>
  </si>
  <si>
    <t>BALDERAS LÓPEZ SANTIAGO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</si>
  <si>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</si>
  <si>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</si>
  <si>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</si>
  <si>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</si>
  <si>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</si>
  <si>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</si>
  <si>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</si>
  <si>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</si>
  <si>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FERMAN MUÑOZ JORGE ENRIQUE</t>
  </si>
  <si>
    <t>FIGUEROA REYES REYLI MOISES</t>
  </si>
  <si>
    <t>FONSECA BUSTAMANTE JOSEPH KARIM</t>
  </si>
  <si>
    <t>HERNANDEZ ANOTA SELENE YAMILETH</t>
  </si>
  <si>
    <t>HERNÁNDEZ ARRES MARY JOSE R</t>
  </si>
  <si>
    <t>LARA ARBEA MARY JOSE</t>
  </si>
  <si>
    <t>LIMON MARTINEZ LUIS ALEJANDRO</t>
  </si>
  <si>
    <t>LINARES BELTRAN BELINDA</t>
  </si>
  <si>
    <t>LOPEZ BENITES DAMARIS</t>
  </si>
  <si>
    <t>MATABUENA CHAGALA KARELY</t>
  </si>
  <si>
    <t>MOLINA MENDOZA ANDRES GAMALIEL</t>
  </si>
  <si>
    <t>MUÑOZ DELGADO DANNA ELIDETH</t>
  </si>
  <si>
    <t>OJEDA LUA ALBERTO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</si>
  <si>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</si>
  <si>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</si>
  <si>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</si>
  <si>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</si>
  <si>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</si>
  <si>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</si>
  <si>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</si>
  <si>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VILLALOBOS COPETE ROGELIO DE JESUS</t>
  </si>
  <si>
    <t>221U0460</t>
  </si>
  <si>
    <t xml:space="preserve">MENDOZA IGNOT HANNIA ITZEL </t>
  </si>
  <si>
    <t xml:space="preserve">231U0219 </t>
  </si>
  <si>
    <t>PAZ TENORIO BELINDA</t>
  </si>
  <si>
    <t>HERNANDEZ MENDOZA FATIMA GERMAYONI</t>
  </si>
  <si>
    <t>241U0379</t>
  </si>
  <si>
    <t>407 A</t>
  </si>
  <si>
    <t>405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</si>
</sst>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4" fontId="7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8"/>
  <sheetViews>
    <sheetView tabSelected="1" zoomScale="81" zoomScaleNormal="53" workbookViewId="0"/>
  </sheetViews>
  <sheetFormatPr baseColWidth="10" defaultColWidth="10.7109375" defaultRowHeight="15" x14ac:dyDescent="0.25"/>
  <cols>
    <col min="1" max="1" width="1.42578125" style="41" customWidth="1"/>
    <col min="2" max="2" width="5" style="41" customWidth="1"/>
    <col min="3" max="3" width="13.5703125" style="41" customWidth="1"/>
    <col min="4" max="7" width="11.140625" style="41" customWidth="1"/>
    <col min="8" max="8" width="4.28515625" style="41" customWidth="1"/>
    <col min="9" max="9" width="7.5703125" style="41" customWidth="1"/>
    <col min="10" max="12" width="10.28515625" style="41" customWidth="1"/>
    <col min="13" max="13" width="12.85546875" style="41" bestFit="1" customWidth="1"/>
    <col min="14" max="14" width="7.42578125" style="41" customWidth="1"/>
    <col min="15" max="15" width="2" style="41" customWidth="1"/>
    <col min="16" max="16" width="5.5703125" style="41" customWidth="1"/>
    <col min="17" max="20" width="10.7109375" style="41"/>
    <col min="21" max="21" width="29.28515625" style="41" bestFit="1" customWidth="1"/>
    <col min="22" max="16384" width="10.7109375" style="41"/>
  </cols>
  <sheetData>
    <row r="2" spans="2:15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40"/>
      <c r="O2" s="40"/>
    </row>
    <row r="3" spans="2:15" x14ac:dyDescent="0.25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43"/>
      <c r="O3" s="43"/>
    </row>
    <row r="4" spans="2:15" ht="15.75" x14ac:dyDescent="0.25">
      <c r="C4" s="41" t="s">
        <v>0</v>
      </c>
      <c r="D4" s="74" t="s">
        <v>61</v>
      </c>
      <c r="E4" s="74"/>
      <c r="F4" s="74"/>
      <c r="G4" s="74"/>
      <c r="I4" s="41" t="s">
        <v>1</v>
      </c>
      <c r="J4" s="58" t="s">
        <v>62</v>
      </c>
      <c r="K4" s="62"/>
      <c r="L4" s="41" t="s">
        <v>2</v>
      </c>
      <c r="M4" s="44">
        <v>45720</v>
      </c>
    </row>
    <row r="5" spans="2:15" ht="6.75" customHeight="1" x14ac:dyDescent="0.25">
      <c r="D5" s="45"/>
      <c r="E5" s="45"/>
      <c r="F5" s="45"/>
      <c r="G5" s="45"/>
    </row>
    <row r="6" spans="2:15" ht="15.75" x14ac:dyDescent="0.25">
      <c r="C6" s="41" t="s">
        <v>3</v>
      </c>
      <c r="D6" s="69" t="s">
        <v>60</v>
      </c>
      <c r="E6" s="69"/>
      <c r="F6" s="69"/>
      <c r="G6" s="69"/>
      <c r="I6" s="64" t="s">
        <v>21</v>
      </c>
      <c r="J6" s="64"/>
      <c r="K6" s="69" t="s">
        <v>25</v>
      </c>
      <c r="L6" s="69"/>
      <c r="M6" s="69"/>
    </row>
    <row r="7" spans="2:15" ht="11.25" customHeight="1" x14ac:dyDescent="0.25"/>
    <row r="8" spans="2:15" x14ac:dyDescent="0.25">
      <c r="B8" s="46" t="s">
        <v>4</v>
      </c>
      <c r="C8" s="46" t="s">
        <v>6</v>
      </c>
      <c r="D8" s="70" t="s">
        <v>5</v>
      </c>
      <c r="E8" s="71"/>
      <c r="F8" s="71"/>
      <c r="G8" s="71"/>
      <c r="H8" s="71"/>
      <c r="I8" s="72"/>
      <c r="J8" s="46" t="s">
        <v>7</v>
      </c>
      <c r="K8" s="46" t="s">
        <v>10</v>
      </c>
      <c r="L8" s="46" t="s">
        <v>11</v>
      </c>
      <c r="M8" s="46" t="s">
        <v>12</v>
      </c>
      <c r="N8" s="47" t="s">
        <v>24</v>
      </c>
    </row>
    <row r="9" spans="2:15" ht="18.75" x14ac:dyDescent="0.25">
      <c r="B9" s="48">
        <v>1</v>
      </c>
      <c r="C9" s="48" t="s">
        <v>63</v>
      </c>
      <c r="D9" s="49" t="s">
        <v>64</v>
      </c>
      <c r="E9" s="50"/>
      <c r="F9" s="50"/>
      <c r="G9" s="50"/>
      <c r="H9" s="50"/>
      <c r="I9" s="51"/>
      <c r="J9" s="52"/>
      <c r="K9" s="52"/>
      <c r="L9" s="52"/>
      <c r="M9" s="52"/>
      <c r="N9" s="53">
        <f>SUM(J9:M9)/4</f>
        <v>0</v>
      </c>
    </row>
    <row r="10" spans="2:15" ht="18.75" x14ac:dyDescent="0.25">
      <c r="B10" s="48">
        <f>B9+1</f>
        <v>2</v>
      </c>
      <c r="C10" s="48" t="s">
        <v>82</v>
      </c>
      <c r="D10" s="49" t="s">
        <v>65</v>
      </c>
      <c r="E10" s="50"/>
      <c r="F10" s="50"/>
      <c r="G10" s="50"/>
      <c r="H10" s="50"/>
      <c r="I10" s="51"/>
      <c r="J10" s="52"/>
      <c r="K10" s="52"/>
      <c r="L10" s="52"/>
      <c r="M10" s="52"/>
      <c r="N10" s="53">
        <f t="shared" ref="N10:N37" si="0">SUM(J10:M10)/4</f>
        <v>0</v>
      </c>
    </row>
    <row r="11" spans="2:15" ht="18.75" x14ac:dyDescent="0.25">
      <c r="B11" s="48">
        <f t="shared" ref="B11:B37" si="1">B10+1</f>
        <v>3</v>
      </c>
      <c r="C11" s="48" t="s">
        <v>83</v>
      </c>
      <c r="D11" s="49" t="s">
        <v>66</v>
      </c>
      <c r="E11" s="50"/>
      <c r="F11" s="50"/>
      <c r="G11" s="50"/>
      <c r="H11" s="50"/>
      <c r="I11" s="51"/>
      <c r="J11" s="52"/>
      <c r="K11" s="52"/>
      <c r="L11" s="52"/>
      <c r="M11" s="52"/>
      <c r="N11" s="53">
        <f t="shared" si="0"/>
        <v>0</v>
      </c>
    </row>
    <row r="12" spans="2:15" ht="18.75" x14ac:dyDescent="0.25">
      <c r="B12" s="48">
        <f t="shared" si="1"/>
        <v>4</v>
      </c>
      <c r="C12" s="48" t="s">
        <v>84</v>
      </c>
      <c r="D12" s="49" t="s">
        <v>67</v>
      </c>
      <c r="E12" s="50"/>
      <c r="F12" s="50"/>
      <c r="G12" s="50"/>
      <c r="H12" s="50"/>
      <c r="I12" s="51"/>
      <c r="J12" s="52"/>
      <c r="K12" s="52"/>
      <c r="L12" s="52"/>
      <c r="M12" s="52"/>
      <c r="N12" s="53">
        <f t="shared" si="0"/>
        <v>0</v>
      </c>
    </row>
    <row r="13" spans="2:15" ht="18.75" x14ac:dyDescent="0.25">
      <c r="B13" s="48">
        <f t="shared" si="1"/>
        <v>5</v>
      </c>
      <c r="C13" s="48" t="s">
        <v>85</v>
      </c>
      <c r="D13" s="49" t="s">
        <v>68</v>
      </c>
      <c r="E13" s="50"/>
      <c r="F13" s="50"/>
      <c r="G13" s="50"/>
      <c r="H13" s="50"/>
      <c r="I13" s="51"/>
      <c r="J13" s="52"/>
      <c r="K13" s="52"/>
      <c r="L13" s="52"/>
      <c r="M13" s="52"/>
      <c r="N13" s="53">
        <f t="shared" si="0"/>
        <v>0</v>
      </c>
    </row>
    <row r="14" spans="2:15" ht="18.75" x14ac:dyDescent="0.25">
      <c r="B14" s="48">
        <f t="shared" si="1"/>
        <v>6</v>
      </c>
      <c r="C14" s="48" t="s">
        <v>86</v>
      </c>
      <c r="D14" s="49" t="s">
        <v>69</v>
      </c>
      <c r="E14" s="50"/>
      <c r="F14" s="50"/>
      <c r="G14" s="50"/>
      <c r="H14" s="50"/>
      <c r="I14" s="51"/>
      <c r="J14" s="52"/>
      <c r="K14" s="52"/>
      <c r="L14" s="52"/>
      <c r="M14" s="52"/>
      <c r="N14" s="53">
        <f t="shared" si="0"/>
        <v>0</v>
      </c>
    </row>
    <row r="15" spans="2:15" ht="18.75" x14ac:dyDescent="0.25">
      <c r="B15" s="48">
        <f t="shared" si="1"/>
        <v>7</v>
      </c>
      <c r="C15" s="48" t="s">
        <v>87</v>
      </c>
      <c r="D15" s="49" t="s">
        <v>70</v>
      </c>
      <c r="E15" s="50"/>
      <c r="F15" s="50"/>
      <c r="G15" s="50"/>
      <c r="H15" s="50"/>
      <c r="I15" s="51"/>
      <c r="J15" s="52"/>
      <c r="K15" s="52"/>
      <c r="L15" s="52"/>
      <c r="M15" s="52"/>
      <c r="N15" s="53">
        <f t="shared" si="0"/>
        <v>0</v>
      </c>
    </row>
    <row r="16" spans="2:15" ht="18.75" x14ac:dyDescent="0.25">
      <c r="B16" s="48">
        <f t="shared" si="1"/>
        <v>8</v>
      </c>
      <c r="C16" s="48" t="s">
        <v>88</v>
      </c>
      <c r="D16" s="49" t="s">
        <v>71</v>
      </c>
      <c r="E16" s="50"/>
      <c r="F16" s="50"/>
      <c r="G16" s="50"/>
      <c r="H16" s="50"/>
      <c r="I16" s="51"/>
      <c r="J16" s="52"/>
      <c r="K16" s="52"/>
      <c r="L16" s="52"/>
      <c r="M16" s="52"/>
      <c r="N16" s="53">
        <f t="shared" si="0"/>
        <v>0</v>
      </c>
    </row>
    <row r="17" spans="2:14" ht="18.75" x14ac:dyDescent="0.25">
      <c r="B17" s="48">
        <f t="shared" si="1"/>
        <v>9</v>
      </c>
      <c r="C17" s="48" t="s">
        <v>89</v>
      </c>
      <c r="D17" s="49" t="s">
        <v>72</v>
      </c>
      <c r="E17" s="50"/>
      <c r="F17" s="50"/>
      <c r="G17" s="50"/>
      <c r="H17" s="50"/>
      <c r="I17" s="51"/>
      <c r="J17" s="52"/>
      <c r="K17" s="52"/>
      <c r="L17" s="52"/>
      <c r="M17" s="52"/>
      <c r="N17" s="53">
        <f t="shared" si="0"/>
        <v>0</v>
      </c>
    </row>
    <row r="18" spans="2:14" ht="18.75" x14ac:dyDescent="0.25">
      <c r="B18" s="48">
        <f t="shared" si="1"/>
        <v>10</v>
      </c>
      <c r="C18" s="48" t="s">
        <v>90</v>
      </c>
      <c r="D18" s="49" t="s">
        <v>73</v>
      </c>
      <c r="E18" s="50"/>
      <c r="F18" s="50"/>
      <c r="G18" s="50"/>
      <c r="H18" s="50"/>
      <c r="I18" s="51"/>
      <c r="J18" s="52"/>
      <c r="K18" s="52"/>
      <c r="L18" s="52"/>
      <c r="M18" s="52"/>
      <c r="N18" s="53">
        <f t="shared" si="0"/>
        <v>0</v>
      </c>
    </row>
    <row r="19" spans="2:14" ht="18.75" x14ac:dyDescent="0.25">
      <c r="B19" s="48">
        <f t="shared" si="1"/>
        <v>11</v>
      </c>
      <c r="C19" s="48" t="s">
        <v>91</v>
      </c>
      <c r="D19" s="49" t="s">
        <v>74</v>
      </c>
      <c r="E19" s="50"/>
      <c r="F19" s="50"/>
      <c r="G19" s="50"/>
      <c r="H19" s="50"/>
      <c r="I19" s="51"/>
      <c r="J19" s="52"/>
      <c r="K19" s="52"/>
      <c r="L19" s="52"/>
      <c r="M19" s="52"/>
      <c r="N19" s="53">
        <f t="shared" si="0"/>
        <v>0</v>
      </c>
    </row>
    <row r="20" spans="2:14" ht="18.75" x14ac:dyDescent="0.25">
      <c r="B20" s="48">
        <f t="shared" si="1"/>
        <v>12</v>
      </c>
      <c r="C20" s="48" t="s">
        <v>92</v>
      </c>
      <c r="D20" s="49" t="s">
        <v>75</v>
      </c>
      <c r="E20" s="50"/>
      <c r="F20" s="50"/>
      <c r="G20" s="50"/>
      <c r="H20" s="50"/>
      <c r="I20" s="51"/>
      <c r="J20" s="52"/>
      <c r="K20" s="52"/>
      <c r="L20" s="52"/>
      <c r="M20" s="52"/>
      <c r="N20" s="53">
        <f t="shared" si="0"/>
        <v>0</v>
      </c>
    </row>
    <row r="21" spans="2:14" ht="18.75" x14ac:dyDescent="0.25">
      <c r="B21" s="48">
        <f t="shared" si="1"/>
        <v>13</v>
      </c>
      <c r="C21" s="59" t="s">
        <v>293</v>
      </c>
      <c r="D21" s="60" t="s">
        <v>292</v>
      </c>
      <c r="H21" s="50"/>
      <c r="I21" s="51"/>
      <c r="J21" s="52"/>
      <c r="K21" s="52"/>
      <c r="L21" s="52"/>
      <c r="M21" s="52"/>
      <c r="N21" s="53">
        <f t="shared" si="0"/>
        <v>0</v>
      </c>
    </row>
    <row r="22" spans="2:14" ht="18.75" x14ac:dyDescent="0.25">
      <c r="B22" s="48">
        <f t="shared" si="1"/>
        <v>14</v>
      </c>
      <c r="C22" s="48" t="s">
        <v>93</v>
      </c>
      <c r="D22" s="49" t="s">
        <v>76</v>
      </c>
      <c r="E22" s="50"/>
      <c r="F22" s="50"/>
      <c r="G22" s="50"/>
      <c r="H22" s="50"/>
      <c r="I22" s="51"/>
      <c r="J22" s="52"/>
      <c r="K22" s="52"/>
      <c r="L22" s="52"/>
      <c r="M22" s="52"/>
      <c r="N22" s="53">
        <f t="shared" si="0"/>
        <v>0</v>
      </c>
    </row>
    <row r="23" spans="2:14" ht="18.75" x14ac:dyDescent="0.25">
      <c r="B23" s="48">
        <f t="shared" si="1"/>
        <v>15</v>
      </c>
      <c r="C23" s="48" t="s">
        <v>94</v>
      </c>
      <c r="D23" s="49" t="s">
        <v>77</v>
      </c>
      <c r="E23" s="50"/>
      <c r="F23" s="50"/>
      <c r="G23" s="50"/>
      <c r="H23" s="50"/>
      <c r="I23" s="51"/>
      <c r="J23" s="52"/>
      <c r="K23" s="52"/>
      <c r="L23" s="52"/>
      <c r="M23" s="52"/>
      <c r="N23" s="53">
        <f t="shared" si="0"/>
        <v>0</v>
      </c>
    </row>
    <row r="24" spans="2:14" ht="18.75" x14ac:dyDescent="0.25">
      <c r="B24" s="48">
        <f t="shared" si="1"/>
        <v>16</v>
      </c>
      <c r="C24" s="48" t="s">
        <v>95</v>
      </c>
      <c r="D24" s="49" t="s">
        <v>78</v>
      </c>
      <c r="E24" s="50"/>
      <c r="F24" s="50"/>
      <c r="G24" s="50"/>
      <c r="H24" s="50"/>
      <c r="I24" s="51"/>
      <c r="J24" s="52"/>
      <c r="K24" s="52"/>
      <c r="L24" s="52"/>
      <c r="M24" s="52"/>
      <c r="N24" s="53">
        <f t="shared" si="0"/>
        <v>0</v>
      </c>
    </row>
    <row r="25" spans="2:14" ht="18.75" x14ac:dyDescent="0.25">
      <c r="B25" s="48">
        <f t="shared" si="1"/>
        <v>17</v>
      </c>
      <c r="C25" s="48" t="s">
        <v>96</v>
      </c>
      <c r="D25" s="49" t="s">
        <v>79</v>
      </c>
      <c r="E25" s="50"/>
      <c r="F25" s="50"/>
      <c r="G25" s="50"/>
      <c r="H25" s="50"/>
      <c r="I25" s="51"/>
      <c r="J25" s="52"/>
      <c r="K25" s="52"/>
      <c r="L25" s="52"/>
      <c r="M25" s="52"/>
      <c r="N25" s="53">
        <f t="shared" si="0"/>
        <v>0</v>
      </c>
    </row>
    <row r="26" spans="2:14" ht="18.75" x14ac:dyDescent="0.25">
      <c r="B26" s="48">
        <f t="shared" si="1"/>
        <v>18</v>
      </c>
      <c r="C26" s="48" t="s">
        <v>97</v>
      </c>
      <c r="D26" s="49" t="s">
        <v>80</v>
      </c>
      <c r="E26" s="50"/>
      <c r="F26" s="50"/>
      <c r="G26" s="50"/>
      <c r="H26" s="50"/>
      <c r="I26" s="51"/>
      <c r="J26" s="52"/>
      <c r="K26" s="52"/>
      <c r="L26" s="52"/>
      <c r="M26" s="52"/>
      <c r="N26" s="53">
        <f t="shared" si="0"/>
        <v>0</v>
      </c>
    </row>
    <row r="27" spans="2:14" ht="18.75" x14ac:dyDescent="0.25">
      <c r="B27" s="48">
        <f t="shared" si="1"/>
        <v>19</v>
      </c>
      <c r="C27" s="48" t="s">
        <v>98</v>
      </c>
      <c r="D27" s="49" t="s">
        <v>81</v>
      </c>
      <c r="E27" s="50"/>
      <c r="F27" s="50"/>
      <c r="G27" s="50"/>
      <c r="H27" s="50"/>
      <c r="I27" s="51"/>
      <c r="J27" s="52"/>
      <c r="K27" s="52"/>
      <c r="L27" s="52"/>
      <c r="M27" s="52"/>
      <c r="N27" s="53">
        <f t="shared" si="0"/>
        <v>0</v>
      </c>
    </row>
    <row r="28" spans="2:14" ht="18.75" x14ac:dyDescent="0.25">
      <c r="B28" s="48">
        <f t="shared" si="1"/>
        <v>20</v>
      </c>
      <c r="C28" s="48" t="s">
        <v>99</v>
      </c>
      <c r="D28" s="49" t="s">
        <v>109</v>
      </c>
      <c r="E28" s="50"/>
      <c r="F28" s="50"/>
      <c r="G28" s="50"/>
      <c r="H28" s="50"/>
      <c r="I28" s="51"/>
      <c r="J28" s="52"/>
      <c r="K28" s="52"/>
      <c r="L28" s="52"/>
      <c r="M28" s="52"/>
      <c r="N28" s="53">
        <f t="shared" si="0"/>
        <v>0</v>
      </c>
    </row>
    <row r="29" spans="2:14" ht="18.75" x14ac:dyDescent="0.25">
      <c r="B29" s="48">
        <f t="shared" si="1"/>
        <v>21</v>
      </c>
      <c r="C29" s="48" t="s">
        <v>100</v>
      </c>
      <c r="D29" s="49" t="s">
        <v>110</v>
      </c>
      <c r="E29" s="50"/>
      <c r="F29" s="50"/>
      <c r="G29" s="50"/>
      <c r="H29" s="50"/>
      <c r="I29" s="51"/>
      <c r="J29" s="52"/>
      <c r="K29" s="52"/>
      <c r="L29" s="52"/>
      <c r="M29" s="52"/>
      <c r="N29" s="53">
        <f t="shared" si="0"/>
        <v>0</v>
      </c>
    </row>
    <row r="30" spans="2:14" ht="18.75" x14ac:dyDescent="0.25">
      <c r="B30" s="48">
        <f t="shared" si="1"/>
        <v>22</v>
      </c>
      <c r="C30" s="48" t="s">
        <v>101</v>
      </c>
      <c r="D30" s="49" t="s">
        <v>111</v>
      </c>
      <c r="E30" s="50"/>
      <c r="F30" s="50"/>
      <c r="G30" s="50"/>
      <c r="H30" s="50"/>
      <c r="I30" s="51"/>
      <c r="J30" s="52"/>
      <c r="K30" s="52"/>
      <c r="L30" s="52"/>
      <c r="M30" s="52"/>
      <c r="N30" s="53">
        <f t="shared" si="0"/>
        <v>0</v>
      </c>
    </row>
    <row r="31" spans="2:14" ht="18.75" x14ac:dyDescent="0.25">
      <c r="B31" s="48">
        <f t="shared" si="1"/>
        <v>23</v>
      </c>
      <c r="C31" s="48" t="s">
        <v>102</v>
      </c>
      <c r="D31" s="49" t="s">
        <v>112</v>
      </c>
      <c r="E31" s="50"/>
      <c r="F31" s="50"/>
      <c r="G31" s="50"/>
      <c r="H31" s="50"/>
      <c r="I31" s="51"/>
      <c r="J31" s="52"/>
      <c r="K31" s="52"/>
      <c r="L31" s="52"/>
      <c r="M31" s="52"/>
      <c r="N31" s="53">
        <f t="shared" si="0"/>
        <v>0</v>
      </c>
    </row>
    <row r="32" spans="2:14" ht="18.75" x14ac:dyDescent="0.25">
      <c r="B32" s="48">
        <f t="shared" si="1"/>
        <v>24</v>
      </c>
      <c r="C32" s="48" t="s">
        <v>103</v>
      </c>
      <c r="D32" s="49" t="s">
        <v>113</v>
      </c>
      <c r="E32" s="50"/>
      <c r="F32" s="50"/>
      <c r="G32" s="50"/>
      <c r="H32" s="50"/>
      <c r="I32" s="51"/>
      <c r="J32" s="52"/>
      <c r="K32" s="52"/>
      <c r="L32" s="52"/>
      <c r="M32" s="52"/>
      <c r="N32" s="53">
        <f t="shared" si="0"/>
        <v>0</v>
      </c>
    </row>
    <row r="33" spans="2:14" ht="18.75" x14ac:dyDescent="0.25">
      <c r="B33" s="48">
        <f t="shared" si="1"/>
        <v>25</v>
      </c>
      <c r="C33" s="48" t="s">
        <v>104</v>
      </c>
      <c r="D33" s="49" t="s">
        <v>114</v>
      </c>
      <c r="E33" s="50"/>
      <c r="F33" s="50"/>
      <c r="G33" s="50"/>
      <c r="H33" s="50"/>
      <c r="I33" s="51"/>
      <c r="J33" s="52"/>
      <c r="K33" s="52"/>
      <c r="L33" s="52"/>
      <c r="M33" s="52"/>
      <c r="N33" s="53">
        <f t="shared" si="0"/>
        <v>0</v>
      </c>
    </row>
    <row r="34" spans="2:14" ht="18.75" x14ac:dyDescent="0.25">
      <c r="B34" s="48">
        <f t="shared" si="1"/>
        <v>26</v>
      </c>
      <c r="C34" s="48" t="s">
        <v>105</v>
      </c>
      <c r="D34" s="49" t="s">
        <v>115</v>
      </c>
      <c r="E34" s="50"/>
      <c r="F34" s="50"/>
      <c r="G34" s="50"/>
      <c r="H34" s="50"/>
      <c r="I34" s="51"/>
      <c r="J34" s="52"/>
      <c r="K34" s="52"/>
      <c r="L34" s="52"/>
      <c r="M34" s="52"/>
      <c r="N34" s="53">
        <f t="shared" si="0"/>
        <v>0</v>
      </c>
    </row>
    <row r="35" spans="2:14" ht="18.75" x14ac:dyDescent="0.25">
      <c r="B35" s="48">
        <f t="shared" si="1"/>
        <v>27</v>
      </c>
      <c r="C35" s="48" t="s">
        <v>106</v>
      </c>
      <c r="D35" s="49" t="s">
        <v>116</v>
      </c>
      <c r="E35" s="50"/>
      <c r="F35" s="50"/>
      <c r="G35" s="50"/>
      <c r="H35" s="50"/>
      <c r="I35" s="51"/>
      <c r="J35" s="52"/>
      <c r="K35" s="52"/>
      <c r="L35" s="52"/>
      <c r="M35" s="52"/>
      <c r="N35" s="53">
        <f t="shared" si="0"/>
        <v>0</v>
      </c>
    </row>
    <row r="36" spans="2:14" ht="18.75" x14ac:dyDescent="0.25">
      <c r="B36" s="48">
        <f t="shared" si="1"/>
        <v>28</v>
      </c>
      <c r="C36" s="48" t="s">
        <v>107</v>
      </c>
      <c r="D36" s="49" t="s">
        <v>117</v>
      </c>
      <c r="E36" s="50"/>
      <c r="F36" s="50"/>
      <c r="G36" s="50"/>
      <c r="H36" s="50"/>
      <c r="I36" s="51"/>
      <c r="J36" s="52"/>
      <c r="K36" s="52"/>
      <c r="L36" s="52"/>
      <c r="M36" s="52"/>
      <c r="N36" s="53">
        <f t="shared" si="0"/>
        <v>0</v>
      </c>
    </row>
    <row r="37" spans="2:14" ht="18.75" x14ac:dyDescent="0.25">
      <c r="B37" s="48">
        <f t="shared" si="1"/>
        <v>29</v>
      </c>
      <c r="C37" s="48" t="s">
        <v>108</v>
      </c>
      <c r="D37" s="49" t="s">
        <v>118</v>
      </c>
      <c r="E37" s="50"/>
      <c r="F37" s="50"/>
      <c r="G37" s="50"/>
      <c r="H37" s="50"/>
      <c r="I37" s="51"/>
      <c r="J37" s="52"/>
      <c r="K37" s="52"/>
      <c r="L37" s="52"/>
      <c r="M37" s="52"/>
      <c r="N37" s="53">
        <f t="shared" si="0"/>
        <v>0</v>
      </c>
    </row>
    <row r="38" spans="2:14" x14ac:dyDescent="0.25">
      <c r="C38" s="64"/>
      <c r="D38" s="64"/>
      <c r="E38" s="43"/>
    </row>
    <row r="39" spans="2:14" x14ac:dyDescent="0.25">
      <c r="C39" s="64"/>
      <c r="D39" s="64"/>
      <c r="E39" s="43"/>
      <c r="H39" s="66" t="s">
        <v>18</v>
      </c>
      <c r="I39" s="66"/>
      <c r="J39" s="46">
        <f>COUNTIF(J9:J37,"&gt;=70")</f>
        <v>0</v>
      </c>
      <c r="K39" s="46">
        <f>COUNTIF(K9:K37,"&gt;=70")</f>
        <v>0</v>
      </c>
      <c r="L39" s="46">
        <f>COUNTIF(L9:L37,"&gt;=70")</f>
        <v>0</v>
      </c>
      <c r="M39" s="46">
        <f>COUNTIF(M9:M37,"&gt;=70")</f>
        <v>0</v>
      </c>
      <c r="N39" s="54">
        <f>COUNTIF(N9:N37,"&gt;=70")</f>
        <v>0</v>
      </c>
    </row>
    <row r="40" spans="2:14" x14ac:dyDescent="0.25">
      <c r="C40" s="64"/>
      <c r="D40" s="64"/>
      <c r="E40" s="42"/>
      <c r="H40" s="66" t="s">
        <v>19</v>
      </c>
      <c r="I40" s="66"/>
      <c r="J40" s="46">
        <f>COUNTIF(J9:J38,"&lt;70")</f>
        <v>0</v>
      </c>
      <c r="K40" s="46">
        <f>COUNTIF(K9:K38,"&lt;70")</f>
        <v>0</v>
      </c>
      <c r="L40" s="46">
        <f>COUNTIF(L9:L38,"&lt;70")</f>
        <v>0</v>
      </c>
      <c r="M40" s="46">
        <f>COUNTIF(M9:M38,"&lt;70")</f>
        <v>0</v>
      </c>
      <c r="N40" s="54">
        <f>COUNTIF(N9:N38,"&lt;70")</f>
        <v>29</v>
      </c>
    </row>
    <row r="41" spans="2:14" x14ac:dyDescent="0.25">
      <c r="C41" s="64"/>
      <c r="D41" s="64"/>
      <c r="E41" s="64"/>
      <c r="H41" s="66" t="s">
        <v>20</v>
      </c>
      <c r="I41" s="66"/>
      <c r="J41" s="46">
        <f>COUNT(J9:J37)</f>
        <v>0</v>
      </c>
      <c r="K41" s="46">
        <f>COUNT(K9:K37)</f>
        <v>0</v>
      </c>
      <c r="L41" s="46">
        <f>COUNT(L9:L37)</f>
        <v>0</v>
      </c>
      <c r="M41" s="46">
        <f>COUNT(M9:M37)</f>
        <v>0</v>
      </c>
      <c r="N41" s="54">
        <f>COUNT(N9:N37)</f>
        <v>29</v>
      </c>
    </row>
    <row r="42" spans="2:14" x14ac:dyDescent="0.25">
      <c r="C42" s="64"/>
      <c r="D42" s="64"/>
      <c r="E42" s="43"/>
      <c r="H42" s="67" t="s">
        <v>15</v>
      </c>
      <c r="I42" s="67"/>
      <c r="J42" s="55" t="e">
        <f>J39/J41</f>
        <v>#DIV/0!</v>
      </c>
      <c r="K42" s="56" t="e">
        <f t="shared" ref="K42:N42" si="2">K39/K41</f>
        <v>#DIV/0!</v>
      </c>
      <c r="L42" s="56" t="e">
        <f t="shared" si="2"/>
        <v>#DIV/0!</v>
      </c>
      <c r="M42" s="56" t="e">
        <f t="shared" si="2"/>
        <v>#DIV/0!</v>
      </c>
      <c r="N42" s="57">
        <f t="shared" si="2"/>
        <v>0</v>
      </c>
    </row>
    <row r="43" spans="2:14" x14ac:dyDescent="0.25">
      <c r="C43" s="64"/>
      <c r="D43" s="64"/>
      <c r="E43" s="43"/>
      <c r="H43" s="67" t="s">
        <v>16</v>
      </c>
      <c r="I43" s="67"/>
      <c r="J43" s="55" t="e">
        <f>J40/J41</f>
        <v>#DIV/0!</v>
      </c>
      <c r="K43" s="55" t="e">
        <f t="shared" ref="K43:M43" si="3">K40/K41</f>
        <v>#DIV/0!</v>
      </c>
      <c r="L43" s="56" t="e">
        <f t="shared" si="3"/>
        <v>#DIV/0!</v>
      </c>
      <c r="M43" s="56" t="e">
        <f t="shared" si="3"/>
        <v>#DIV/0!</v>
      </c>
      <c r="N43" s="57">
        <f t="shared" ref="N43" si="4">N40/N41</f>
        <v>1</v>
      </c>
    </row>
    <row r="44" spans="2:14" x14ac:dyDescent="0.25">
      <c r="C44" s="64"/>
      <c r="D44" s="64"/>
      <c r="E44" s="42"/>
    </row>
    <row r="45" spans="2:14" x14ac:dyDescent="0.25">
      <c r="C45" s="43"/>
      <c r="D45" s="43"/>
      <c r="E45" s="42"/>
    </row>
    <row r="47" spans="2:14" x14ac:dyDescent="0.25">
      <c r="J47" s="65"/>
      <c r="K47" s="65"/>
      <c r="L47" s="65"/>
      <c r="M47" s="65"/>
    </row>
    <row r="48" spans="2:14" x14ac:dyDescent="0.25">
      <c r="J48" s="63" t="s">
        <v>17</v>
      </c>
      <c r="K48" s="63"/>
      <c r="L48" s="63"/>
      <c r="M48" s="63"/>
    </row>
  </sheetData>
  <mergeCells count="21">
    <mergeCell ref="B2:M2"/>
    <mergeCell ref="D6:G6"/>
    <mergeCell ref="D8:I8"/>
    <mergeCell ref="I6:J6"/>
    <mergeCell ref="K6:M6"/>
    <mergeCell ref="C3:M3"/>
    <mergeCell ref="D4:G4"/>
    <mergeCell ref="J48:M48"/>
    <mergeCell ref="C40:D40"/>
    <mergeCell ref="J47:M47"/>
    <mergeCell ref="C39:D39"/>
    <mergeCell ref="C38:D38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Q35"/>
  <sheetViews>
    <sheetView zoomScale="83" workbookViewId="0">
      <selection activeCell="D5" sqref="D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3"/>
      <c r="Q2" s="3"/>
    </row>
    <row r="3" spans="2:17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1"/>
      <c r="Q3" s="1"/>
    </row>
    <row r="4" spans="2:17" ht="15.75" x14ac:dyDescent="0.25">
      <c r="C4" t="s">
        <v>0</v>
      </c>
      <c r="D4" s="91" t="s">
        <v>57</v>
      </c>
      <c r="E4" s="91"/>
      <c r="F4" s="91"/>
      <c r="G4" s="91"/>
      <c r="I4" t="s">
        <v>1</v>
      </c>
      <c r="J4" s="83" t="s">
        <v>59</v>
      </c>
      <c r="K4" s="83"/>
      <c r="M4" t="s">
        <v>2</v>
      </c>
      <c r="N4" s="86">
        <f>'PARCIALES 405 C'!N4:N4</f>
        <v>45720</v>
      </c>
      <c r="O4" s="86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84" t="str">
        <f>'PARCIALES 405 C'!D6:G6</f>
        <v>FEB 25 - JUN 25</v>
      </c>
      <c r="E6" s="84"/>
      <c r="F6" s="84"/>
      <c r="G6" s="84"/>
      <c r="I6" s="76" t="s">
        <v>21</v>
      </c>
      <c r="J6" s="76"/>
      <c r="K6" s="87" t="str">
        <f>'PARCIALES 405 C'!K6:N6</f>
        <v>L.C. GUILLERMO MORALES CADENA</v>
      </c>
      <c r="L6" s="87"/>
      <c r="M6" s="87"/>
      <c r="N6" s="87"/>
      <c r="O6" s="8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88" t="s">
        <v>5</v>
      </c>
      <c r="E8" s="89"/>
      <c r="F8" s="89"/>
      <c r="G8" s="89"/>
      <c r="H8" s="89"/>
      <c r="I8" s="9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58</v>
      </c>
      <c r="D9" s="26" t="s">
        <v>41</v>
      </c>
      <c r="E9" s="27"/>
      <c r="F9" s="27"/>
      <c r="G9" s="27"/>
      <c r="H9" s="27"/>
      <c r="I9" s="28"/>
      <c r="J9" s="22"/>
      <c r="K9" s="22"/>
      <c r="L9" s="24"/>
      <c r="M9" s="22"/>
      <c r="N9" s="22"/>
      <c r="O9" s="22"/>
      <c r="P9" s="23">
        <f>SUM(J9:O9)/3</f>
        <v>0</v>
      </c>
    </row>
    <row r="10" spans="2:17" ht="18.75" x14ac:dyDescent="0.3">
      <c r="B10" s="21">
        <f>B9+1</f>
        <v>2</v>
      </c>
      <c r="C10" s="21" t="s">
        <v>26</v>
      </c>
      <c r="D10" s="26" t="s">
        <v>42</v>
      </c>
      <c r="E10" s="27"/>
      <c r="F10" s="27"/>
      <c r="G10" s="27"/>
      <c r="H10" s="27"/>
      <c r="I10" s="28"/>
      <c r="J10" s="22"/>
      <c r="K10" s="22"/>
      <c r="L10" s="22"/>
      <c r="M10" s="22"/>
      <c r="N10" s="22"/>
      <c r="O10" s="22"/>
      <c r="P10" s="23">
        <f t="shared" ref="P10:P24" si="0">SUM(J10:O10)/3</f>
        <v>0</v>
      </c>
    </row>
    <row r="11" spans="2:17" ht="18.75" x14ac:dyDescent="0.3">
      <c r="B11" s="21">
        <f t="shared" ref="B11:B24" si="1">B10+1</f>
        <v>3</v>
      </c>
      <c r="C11" s="21" t="s">
        <v>27</v>
      </c>
      <c r="D11" s="26" t="s">
        <v>43</v>
      </c>
      <c r="E11" s="27"/>
      <c r="F11" s="27"/>
      <c r="G11" s="27"/>
      <c r="H11" s="27"/>
      <c r="I11" s="28"/>
      <c r="J11" s="22"/>
      <c r="K11" s="22"/>
      <c r="L11" s="22"/>
      <c r="M11" s="22"/>
      <c r="N11" s="22"/>
      <c r="O11" s="22"/>
      <c r="P11" s="23">
        <f t="shared" si="0"/>
        <v>0</v>
      </c>
    </row>
    <row r="12" spans="2:17" ht="18.75" x14ac:dyDescent="0.3">
      <c r="B12" s="21">
        <f t="shared" si="1"/>
        <v>4</v>
      </c>
      <c r="C12" s="21" t="s">
        <v>28</v>
      </c>
      <c r="D12" s="26" t="s">
        <v>44</v>
      </c>
      <c r="E12" s="38"/>
      <c r="F12" s="38"/>
      <c r="G12" s="38"/>
      <c r="H12" s="38"/>
      <c r="I12" s="39"/>
      <c r="J12" s="22"/>
      <c r="K12" s="22"/>
      <c r="L12" s="22"/>
      <c r="M12" s="22"/>
      <c r="N12" s="22"/>
      <c r="O12" s="22"/>
      <c r="P12" s="23">
        <f t="shared" si="0"/>
        <v>0</v>
      </c>
    </row>
    <row r="13" spans="2:17" ht="18.75" x14ac:dyDescent="0.3">
      <c r="B13" s="21">
        <f t="shared" si="1"/>
        <v>5</v>
      </c>
      <c r="C13" s="21" t="s">
        <v>29</v>
      </c>
      <c r="D13" s="26" t="s">
        <v>45</v>
      </c>
      <c r="E13" s="38"/>
      <c r="F13" s="38"/>
      <c r="G13" s="38"/>
      <c r="H13" s="38"/>
      <c r="I13" s="39"/>
      <c r="J13" s="22"/>
      <c r="K13" s="22"/>
      <c r="L13" s="22"/>
      <c r="M13" s="22"/>
      <c r="N13" s="22"/>
      <c r="O13" s="22"/>
      <c r="P13" s="23">
        <f t="shared" si="0"/>
        <v>0</v>
      </c>
    </row>
    <row r="14" spans="2:17" ht="18.75" x14ac:dyDescent="0.3">
      <c r="B14" s="21">
        <f t="shared" si="1"/>
        <v>6</v>
      </c>
      <c r="C14" s="21" t="s">
        <v>30</v>
      </c>
      <c r="D14" s="26" t="s">
        <v>46</v>
      </c>
      <c r="E14" s="38"/>
      <c r="F14" s="38"/>
      <c r="G14" s="38"/>
      <c r="H14" s="38"/>
      <c r="I14" s="39"/>
      <c r="J14" s="22"/>
      <c r="K14" s="22"/>
      <c r="L14" s="22"/>
      <c r="M14" s="22"/>
      <c r="N14" s="22"/>
      <c r="O14" s="22"/>
      <c r="P14" s="23">
        <f t="shared" si="0"/>
        <v>0</v>
      </c>
    </row>
    <row r="15" spans="2:17" ht="18.75" x14ac:dyDescent="0.3">
      <c r="B15" s="21">
        <f t="shared" si="1"/>
        <v>7</v>
      </c>
      <c r="C15" s="21" t="s">
        <v>31</v>
      </c>
      <c r="D15" s="26" t="s">
        <v>47</v>
      </c>
      <c r="E15" s="38"/>
      <c r="F15" s="38"/>
      <c r="G15" s="38"/>
      <c r="H15" s="38"/>
      <c r="I15" s="39"/>
      <c r="J15" s="22"/>
      <c r="K15" s="22"/>
      <c r="L15" s="22"/>
      <c r="M15" s="22"/>
      <c r="N15" s="22"/>
      <c r="O15" s="22"/>
      <c r="P15" s="23">
        <f t="shared" si="0"/>
        <v>0</v>
      </c>
    </row>
    <row r="16" spans="2:17" ht="18.75" x14ac:dyDescent="0.3">
      <c r="B16" s="21">
        <f t="shared" si="1"/>
        <v>8</v>
      </c>
      <c r="C16" s="21" t="s">
        <v>32</v>
      </c>
      <c r="D16" s="26" t="s">
        <v>48</v>
      </c>
      <c r="E16" s="38"/>
      <c r="F16" s="38"/>
      <c r="G16" s="38"/>
      <c r="H16" s="38"/>
      <c r="I16" s="39"/>
      <c r="J16" s="22"/>
      <c r="K16" s="22"/>
      <c r="L16" s="22"/>
      <c r="M16" s="22"/>
      <c r="N16" s="22"/>
      <c r="O16" s="22"/>
      <c r="P16" s="23">
        <f t="shared" si="0"/>
        <v>0</v>
      </c>
    </row>
    <row r="17" spans="2:16" ht="18.75" x14ac:dyDescent="0.3">
      <c r="B17" s="21">
        <f t="shared" si="1"/>
        <v>9</v>
      </c>
      <c r="C17" s="21" t="s">
        <v>33</v>
      </c>
      <c r="D17" s="26" t="s">
        <v>49</v>
      </c>
      <c r="E17" s="38"/>
      <c r="F17" s="38"/>
      <c r="G17" s="38"/>
      <c r="H17" s="38"/>
      <c r="I17" s="39"/>
      <c r="J17" s="22"/>
      <c r="K17" s="22"/>
      <c r="L17" s="22"/>
      <c r="M17" s="22"/>
      <c r="N17" s="22"/>
      <c r="O17" s="22"/>
      <c r="P17" s="23">
        <f t="shared" si="0"/>
        <v>0</v>
      </c>
    </row>
    <row r="18" spans="2:16" ht="18.75" x14ac:dyDescent="0.3">
      <c r="B18" s="21">
        <f t="shared" si="1"/>
        <v>10</v>
      </c>
      <c r="C18" s="21" t="s">
        <v>34</v>
      </c>
      <c r="D18" s="26" t="s">
        <v>50</v>
      </c>
      <c r="E18" s="38"/>
      <c r="F18" s="38"/>
      <c r="G18" s="38"/>
      <c r="H18" s="38"/>
      <c r="I18" s="39"/>
      <c r="J18" s="22"/>
      <c r="K18" s="22"/>
      <c r="L18" s="22"/>
      <c r="M18" s="22"/>
      <c r="N18" s="22"/>
      <c r="O18" s="22"/>
      <c r="P18" s="23">
        <f t="shared" si="0"/>
        <v>0</v>
      </c>
    </row>
    <row r="19" spans="2:16" ht="18.75" x14ac:dyDescent="0.3">
      <c r="B19" s="21">
        <f t="shared" si="1"/>
        <v>11</v>
      </c>
      <c r="C19" s="21" t="s">
        <v>35</v>
      </c>
      <c r="D19" s="26" t="s">
        <v>51</v>
      </c>
      <c r="E19" s="38"/>
      <c r="F19" s="38"/>
      <c r="G19" s="38"/>
      <c r="H19" s="38"/>
      <c r="I19" s="39"/>
      <c r="J19" s="22"/>
      <c r="K19" s="22"/>
      <c r="L19" s="22"/>
      <c r="M19" s="22"/>
      <c r="N19" s="22"/>
      <c r="O19" s="22"/>
      <c r="P19" s="23">
        <f t="shared" si="0"/>
        <v>0</v>
      </c>
    </row>
    <row r="20" spans="2:16" ht="18.75" x14ac:dyDescent="0.3">
      <c r="B20" s="21">
        <f t="shared" si="1"/>
        <v>12</v>
      </c>
      <c r="C20" s="21" t="s">
        <v>36</v>
      </c>
      <c r="D20" s="26" t="s">
        <v>52</v>
      </c>
      <c r="E20" s="38"/>
      <c r="F20" s="38"/>
      <c r="G20" s="38"/>
      <c r="H20" s="38"/>
      <c r="I20" s="39"/>
      <c r="J20" s="22"/>
      <c r="K20" s="22"/>
      <c r="L20" s="22"/>
      <c r="M20" s="22"/>
      <c r="N20" s="22"/>
      <c r="O20" s="22"/>
      <c r="P20" s="23">
        <f t="shared" si="0"/>
        <v>0</v>
      </c>
    </row>
    <row r="21" spans="2:16" ht="18.75" x14ac:dyDescent="0.3">
      <c r="B21" s="21">
        <f t="shared" si="1"/>
        <v>13</v>
      </c>
      <c r="C21" s="21" t="s">
        <v>37</v>
      </c>
      <c r="D21" s="26" t="s">
        <v>53</v>
      </c>
      <c r="E21" s="38"/>
      <c r="F21" s="38"/>
      <c r="G21" s="38"/>
      <c r="H21" s="38"/>
      <c r="I21" s="39"/>
      <c r="J21" s="22"/>
      <c r="K21" s="22"/>
      <c r="L21" s="22"/>
      <c r="M21" s="22"/>
      <c r="N21" s="22"/>
      <c r="O21" s="22"/>
      <c r="P21" s="23">
        <f t="shared" si="0"/>
        <v>0</v>
      </c>
    </row>
    <row r="22" spans="2:16" ht="18.75" x14ac:dyDescent="0.3">
      <c r="B22" s="21">
        <f t="shared" si="1"/>
        <v>14</v>
      </c>
      <c r="C22" s="21" t="s">
        <v>38</v>
      </c>
      <c r="D22" s="26" t="s">
        <v>54</v>
      </c>
      <c r="E22" s="38"/>
      <c r="F22" s="38"/>
      <c r="G22" s="38"/>
      <c r="H22" s="38"/>
      <c r="I22" s="39"/>
      <c r="J22" s="22"/>
      <c r="K22" s="22"/>
      <c r="L22" s="22"/>
      <c r="M22" s="22"/>
      <c r="N22" s="22"/>
      <c r="O22" s="22"/>
      <c r="P22" s="23">
        <f t="shared" si="0"/>
        <v>0</v>
      </c>
    </row>
    <row r="23" spans="2:16" ht="18.75" x14ac:dyDescent="0.3">
      <c r="B23" s="21">
        <f t="shared" si="1"/>
        <v>15</v>
      </c>
      <c r="C23" s="21" t="s">
        <v>39</v>
      </c>
      <c r="D23" s="25" t="s">
        <v>55</v>
      </c>
      <c r="E23" s="31"/>
      <c r="F23" s="31"/>
      <c r="G23" s="31"/>
      <c r="H23" s="31"/>
      <c r="I23" s="32"/>
      <c r="J23" s="22"/>
      <c r="K23" s="22"/>
      <c r="L23" s="22"/>
      <c r="M23" s="22"/>
      <c r="N23" s="22"/>
      <c r="O23" s="22"/>
      <c r="P23" s="23">
        <f t="shared" si="0"/>
        <v>0</v>
      </c>
    </row>
    <row r="24" spans="2:16" ht="18.75" x14ac:dyDescent="0.3">
      <c r="B24" s="21">
        <f t="shared" si="1"/>
        <v>16</v>
      </c>
      <c r="C24" s="21" t="s">
        <v>40</v>
      </c>
      <c r="D24" s="26" t="s">
        <v>56</v>
      </c>
      <c r="E24" s="38"/>
      <c r="F24" s="38"/>
      <c r="G24" s="38"/>
      <c r="H24" s="38"/>
      <c r="I24" s="39"/>
      <c r="J24" s="22"/>
      <c r="K24" s="22"/>
      <c r="L24" s="22"/>
      <c r="M24" s="22"/>
      <c r="N24" s="22"/>
      <c r="O24" s="22"/>
      <c r="P24" s="23">
        <f t="shared" si="0"/>
        <v>0</v>
      </c>
    </row>
    <row r="25" spans="2:16" x14ac:dyDescent="0.25">
      <c r="C25" s="76"/>
      <c r="D25" s="76"/>
      <c r="E25" s="1"/>
    </row>
    <row r="26" spans="2:16" x14ac:dyDescent="0.25">
      <c r="C26" s="76"/>
      <c r="D26" s="76"/>
      <c r="E26" s="1"/>
      <c r="H26" s="78" t="s">
        <v>18</v>
      </c>
      <c r="I26" s="78"/>
      <c r="J26" s="5">
        <f t="shared" ref="J26:P26" si="2">COUNTIF(J9:J24,"&gt;=70")</f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76"/>
      <c r="D27" s="76"/>
      <c r="E27" s="9"/>
      <c r="H27" s="78" t="s">
        <v>19</v>
      </c>
      <c r="I27" s="78"/>
      <c r="J27" s="5">
        <f t="shared" ref="J27:P27" si="3">COUNTIF(J9:J25,"&lt;70")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76"/>
      <c r="D28" s="76"/>
      <c r="E28" s="76"/>
      <c r="H28" s="78" t="s">
        <v>20</v>
      </c>
      <c r="I28" s="78"/>
      <c r="J28" s="5">
        <f t="shared" ref="J28:P28" si="4">COUNT(J9:J24)</f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76"/>
      <c r="D29" s="76"/>
      <c r="E29" s="1"/>
      <c r="H29" s="77" t="s">
        <v>15</v>
      </c>
      <c r="I29" s="77"/>
      <c r="J29" s="10" t="e">
        <f>J26/J28</f>
        <v>#DIV/0!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76"/>
      <c r="D30" s="76"/>
      <c r="E30" s="1"/>
      <c r="H30" s="77" t="s">
        <v>16</v>
      </c>
      <c r="I30" s="77"/>
      <c r="J30" s="10" t="e">
        <f>J27/J28</f>
        <v>#DIV/0!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76"/>
      <c r="D31" s="76"/>
      <c r="E31" s="9"/>
    </row>
    <row r="32" spans="2:16" x14ac:dyDescent="0.25">
      <c r="C32" s="1"/>
      <c r="D32" s="1"/>
      <c r="E32" s="9"/>
    </row>
    <row r="34" spans="10:15" x14ac:dyDescent="0.25">
      <c r="J34" s="83"/>
      <c r="K34" s="83"/>
      <c r="L34" s="83"/>
      <c r="M34" s="83"/>
      <c r="N34" s="83"/>
      <c r="O34" s="83"/>
    </row>
    <row r="35" spans="10:15" x14ac:dyDescent="0.25">
      <c r="J35" s="82" t="s">
        <v>17</v>
      </c>
      <c r="K35" s="82"/>
      <c r="L35" s="82"/>
      <c r="M35" s="82"/>
      <c r="N35" s="82"/>
      <c r="O35" s="82"/>
    </row>
  </sheetData>
  <mergeCells count="23">
    <mergeCell ref="C31:D31"/>
    <mergeCell ref="J34:O34"/>
    <mergeCell ref="J35:O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D6:G6"/>
    <mergeCell ref="I6:J6"/>
    <mergeCell ref="K6:O6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6" x14ac:dyDescent="0.25">
      <c r="C4" t="s">
        <v>0</v>
      </c>
      <c r="D4" s="80" t="str">
        <f>'PARCIALES 705 C (2)'!D4:G4</f>
        <v>PLAN DE NEGOCIOS</v>
      </c>
      <c r="E4" s="80"/>
      <c r="F4" s="80"/>
      <c r="G4" s="80"/>
      <c r="I4" t="s">
        <v>1</v>
      </c>
      <c r="J4" s="81" t="str">
        <f>'PARCIALES 705 C (2)'!J4:K4</f>
        <v>705 C</v>
      </c>
      <c r="K4" s="81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1" t="str">
        <f>'PARCIALES 405 A'!D6:G6</f>
        <v>FEB 25 - JUN 25</v>
      </c>
      <c r="E6" s="81"/>
      <c r="F6" s="81"/>
      <c r="G6" s="81"/>
      <c r="I6" s="76" t="s">
        <v>21</v>
      </c>
      <c r="J6" s="76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407 A'!C9</f>
        <v>231U0262</v>
      </c>
      <c r="D9" s="36" t="str">
        <f>'PARCIALES 407 A'!D9:I9</f>
        <v xml:space="preserve"> AGUILERA XALA STUARDO</v>
      </c>
      <c r="E9" s="29"/>
      <c r="F9" s="29"/>
      <c r="G9" s="29"/>
      <c r="H9" s="29"/>
      <c r="I9" s="30"/>
      <c r="J9" s="13">
        <f>'PARCIALES 407 A'!O9</f>
        <v>20</v>
      </c>
      <c r="K9" s="13">
        <f t="shared" ref="K9:K24" si="0">+J9</f>
        <v>20</v>
      </c>
    </row>
    <row r="10" spans="2:16" x14ac:dyDescent="0.25">
      <c r="B10" s="7">
        <f>B9+1</f>
        <v>2</v>
      </c>
      <c r="C10" s="7" t="str">
        <f>'PARCIALES 407 A'!C10</f>
        <v>231U0263</v>
      </c>
      <c r="D10" s="36" t="str">
        <f>'PARCIALES 407 A'!D10:I10</f>
        <v>AGUIRRE ALDANA ALONDRA IVETH</v>
      </c>
      <c r="E10" s="29"/>
      <c r="F10" s="29"/>
      <c r="G10" s="29"/>
      <c r="H10" s="29"/>
      <c r="I10" s="30"/>
      <c r="J10" s="13">
        <f>'PARCIALES 407 A'!O10</f>
        <v>33.333333333333336</v>
      </c>
      <c r="K10" s="13">
        <f t="shared" si="0"/>
        <v>33.333333333333336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6" t="str">
        <f>'PARCIALES 407 A'!D11:I11</f>
        <v>ALANIZ RODRIGUEZ MILAGROS MONTSERRAT</v>
      </c>
      <c r="E11" s="29"/>
      <c r="F11" s="29"/>
      <c r="G11" s="29"/>
      <c r="H11" s="29"/>
      <c r="I11" s="30"/>
      <c r="J11" s="13">
        <f>'PARCIALES 407 A'!O11</f>
        <v>33.333333333333336</v>
      </c>
      <c r="K11" s="13">
        <f t="shared" si="0"/>
        <v>33.333333333333336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6" t="str">
        <f>'PARCIALES 407 A'!D12:I12</f>
        <v>ANTEMATE CHAGALA UZIEL</v>
      </c>
      <c r="E12" s="29"/>
      <c r="F12" s="29"/>
      <c r="G12" s="29"/>
      <c r="H12" s="29"/>
      <c r="I12" s="30"/>
      <c r="J12" s="13">
        <f>'PARCIALES 407 A'!O12</f>
        <v>32.333333333333336</v>
      </c>
      <c r="K12" s="13">
        <f t="shared" si="0"/>
        <v>32.333333333333336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6" t="str">
        <f>'PARCIALES 407 A'!D13:I13</f>
        <v>ARRES XOLO ARLETTE DEL CARMEN R</v>
      </c>
      <c r="E13" s="29"/>
      <c r="F13" s="29"/>
      <c r="G13" s="29"/>
      <c r="H13" s="29"/>
      <c r="I13" s="30"/>
      <c r="J13" s="13">
        <f>'PARCIALES 407 A'!O13</f>
        <v>31.333333333333332</v>
      </c>
      <c r="K13" s="13">
        <f t="shared" si="0"/>
        <v>31.333333333333332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6" t="str">
        <f>'PARCIALES 407 A'!D25:I25</f>
        <v>FONSECA BUSTAMANTE JOSEPH KARIM</v>
      </c>
      <c r="E14" s="29"/>
      <c r="F14" s="29"/>
      <c r="G14" s="29"/>
      <c r="H14" s="29"/>
      <c r="I14" s="30"/>
      <c r="J14" s="13">
        <f>'PARCIALES 407 A'!O25</f>
        <v>32.333333333333336</v>
      </c>
      <c r="K14" s="13">
        <f t="shared" si="0"/>
        <v>32.333333333333336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6" t="str">
        <f>'PARCIALES 407 A'!D31:I31</f>
        <v>LOPEZ BENITES DAMARIS</v>
      </c>
      <c r="E15" s="29"/>
      <c r="F15" s="29"/>
      <c r="G15" s="29"/>
      <c r="H15" s="29"/>
      <c r="I15" s="30"/>
      <c r="J15" s="13">
        <f>'PARCIALES 407 A'!O31</f>
        <v>33.333333333333336</v>
      </c>
      <c r="K15" s="13">
        <f t="shared" si="0"/>
        <v>33.333333333333336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6" t="str">
        <f>'PARCIALES 407 A'!D32:I32</f>
        <v>MATABUENA CHAGALA KARELY</v>
      </c>
      <c r="E16" s="29"/>
      <c r="F16" s="29"/>
      <c r="G16" s="29"/>
      <c r="H16" s="29"/>
      <c r="I16" s="30"/>
      <c r="J16" s="13">
        <f>'PARCIALES 407 A'!O32</f>
        <v>33.333333333333336</v>
      </c>
      <c r="K16" s="13">
        <f t="shared" si="0"/>
        <v>33.333333333333336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6" t="str">
        <f>'PARCIALES 407 A'!D34:I34</f>
        <v>MOLINA MENDOZA ANDRES GAMALIEL</v>
      </c>
      <c r="E17" s="29"/>
      <c r="F17" s="29"/>
      <c r="G17" s="29"/>
      <c r="H17" s="29"/>
      <c r="I17" s="30"/>
      <c r="J17" s="13">
        <f>'PARCIALES 407 A'!O34</f>
        <v>32.333333333333336</v>
      </c>
      <c r="K17" s="13">
        <f t="shared" si="0"/>
        <v>32.333333333333336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6" t="str">
        <f>'PARCIALES 407 A'!D35:I35</f>
        <v>MUÑOZ DELGADO DANNA ELIDETH</v>
      </c>
      <c r="E18" s="29"/>
      <c r="F18" s="29"/>
      <c r="G18" s="29"/>
      <c r="H18" s="29"/>
      <c r="I18" s="30"/>
      <c r="J18" s="13">
        <f>'PARCIALES 407 A'!O35</f>
        <v>33.333333333333336</v>
      </c>
      <c r="K18" s="13">
        <f t="shared" si="0"/>
        <v>33.333333333333336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6" t="str">
        <f>'PARCIALES 407 A'!D36:I36</f>
        <v>OJEDA LUA ALBERTO</v>
      </c>
      <c r="E19" s="29"/>
      <c r="F19" s="29"/>
      <c r="G19" s="29"/>
      <c r="H19" s="29"/>
      <c r="I19" s="30"/>
      <c r="J19" s="13">
        <f>'PARCIALES 407 A'!O36</f>
        <v>23.333333333333332</v>
      </c>
      <c r="K19" s="13">
        <f t="shared" si="0"/>
        <v>23.333333333333332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6" t="str">
        <f>'PARCIALES 407 A'!D37:I37</f>
        <v>POLITO OLIN DARIAN DE JESÚS</v>
      </c>
      <c r="E20" s="29"/>
      <c r="F20" s="29"/>
      <c r="G20" s="29"/>
      <c r="H20" s="29"/>
      <c r="I20" s="30"/>
      <c r="J20" s="13">
        <f>'PARCIALES 407 A'!O37</f>
        <v>33.333333333333336</v>
      </c>
      <c r="K20" s="13">
        <f t="shared" si="0"/>
        <v>33.333333333333336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6" t="str">
        <f>'PARCIALES 407 A'!D38:I38</f>
        <v>RAMIREZ QUIRINO ALEJANDRO DE JESUS</v>
      </c>
      <c r="E21" s="29"/>
      <c r="F21" s="29"/>
      <c r="G21" s="29"/>
      <c r="H21" s="29"/>
      <c r="I21" s="30"/>
      <c r="J21" s="13">
        <f>'PARCIALES 407 A'!O38</f>
        <v>32.5</v>
      </c>
      <c r="K21" s="13">
        <f t="shared" si="0"/>
        <v>32.5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6" t="str">
        <f>'PARCIALES 407 A'!D42:I42</f>
        <v>TRICHE HIPOLITO JOSELIN DEL CARMEN</v>
      </c>
      <c r="E22" s="29"/>
      <c r="F22" s="29"/>
      <c r="G22" s="29"/>
      <c r="H22" s="29"/>
      <c r="I22" s="30"/>
      <c r="J22" s="13">
        <f>'PARCIALES 407 A'!O42</f>
        <v>33.333333333333336</v>
      </c>
      <c r="K22" s="13">
        <f t="shared" si="0"/>
        <v>33.333333333333336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6" t="str">
        <f>'PARCIALES 407 A'!D43:I43</f>
        <v>VELAZCO PUCHETA OSMAR DE JESUS</v>
      </c>
      <c r="E23" s="29"/>
      <c r="F23" s="29"/>
      <c r="G23" s="29"/>
      <c r="H23" s="29"/>
      <c r="I23" s="30"/>
      <c r="J23" s="13">
        <f>'PARCIALES 407 A'!O43</f>
        <v>29</v>
      </c>
      <c r="K23" s="13">
        <f t="shared" si="0"/>
        <v>29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6" t="str">
        <f>'PARCIALES 407 A'!D44:I44</f>
        <v>VILLALOBOS COPETE ROGELIO DE JESUS</v>
      </c>
      <c r="E24" s="29"/>
      <c r="F24" s="29"/>
      <c r="G24" s="29"/>
      <c r="H24" s="29"/>
      <c r="I24" s="30"/>
      <c r="J24" s="13">
        <f>'PARCIALES 407 A'!O44</f>
        <v>27.333333333333332</v>
      </c>
      <c r="K24" s="13">
        <f t="shared" si="0"/>
        <v>27.333333333333332</v>
      </c>
    </row>
    <row r="25" spans="2:11" x14ac:dyDescent="0.25">
      <c r="C25" s="76"/>
      <c r="D25" s="76"/>
      <c r="E25" s="1"/>
    </row>
    <row r="26" spans="2:11" x14ac:dyDescent="0.25">
      <c r="C26" s="76"/>
      <c r="D26" s="76"/>
      <c r="E26" s="1"/>
      <c r="H26" s="78" t="s">
        <v>18</v>
      </c>
      <c r="I26" s="78"/>
      <c r="J26" s="5">
        <f>COUNTIF(K9:K24,"&gt;=70")</f>
        <v>0</v>
      </c>
      <c r="K26" s="1"/>
    </row>
    <row r="27" spans="2:11" x14ac:dyDescent="0.25">
      <c r="C27" s="76"/>
      <c r="D27" s="76"/>
      <c r="E27" s="9"/>
      <c r="H27" s="78" t="s">
        <v>19</v>
      </c>
      <c r="I27" s="78"/>
      <c r="J27" s="5">
        <f>COUNTIF(K9:K24,"&lt;70")</f>
        <v>16</v>
      </c>
      <c r="K27" s="1"/>
    </row>
    <row r="28" spans="2:11" x14ac:dyDescent="0.25">
      <c r="C28" s="76"/>
      <c r="D28" s="76"/>
      <c r="E28" s="76"/>
      <c r="H28" s="78" t="s">
        <v>20</v>
      </c>
      <c r="I28" s="78"/>
      <c r="J28" s="5">
        <f>COUNT(J9:J24)</f>
        <v>16</v>
      </c>
      <c r="K28" s="1"/>
    </row>
    <row r="29" spans="2:11" x14ac:dyDescent="0.25">
      <c r="C29" s="76"/>
      <c r="D29" s="76"/>
      <c r="E29" s="1"/>
      <c r="H29" s="77" t="s">
        <v>15</v>
      </c>
      <c r="I29" s="77"/>
      <c r="J29" s="10">
        <f>J26/J28</f>
        <v>0</v>
      </c>
      <c r="K29" s="16"/>
    </row>
    <row r="30" spans="2:11" x14ac:dyDescent="0.25">
      <c r="C30" s="76"/>
      <c r="D30" s="76"/>
      <c r="E30" s="1"/>
      <c r="H30" s="77" t="s">
        <v>16</v>
      </c>
      <c r="I30" s="77"/>
      <c r="J30" s="10">
        <f>J27/J28</f>
        <v>1</v>
      </c>
      <c r="K30" s="17"/>
    </row>
    <row r="31" spans="2:11" x14ac:dyDescent="0.25">
      <c r="C31" s="76"/>
      <c r="D31" s="76"/>
      <c r="E31" s="9"/>
    </row>
    <row r="32" spans="2:11" x14ac:dyDescent="0.25">
      <c r="C32" s="1"/>
      <c r="D32" s="1"/>
      <c r="E32" s="9"/>
    </row>
    <row r="34" spans="10:11" x14ac:dyDescent="0.25">
      <c r="J34" s="76"/>
      <c r="K34" s="76"/>
    </row>
    <row r="35" spans="10:11" x14ac:dyDescent="0.25">
      <c r="J35" s="75"/>
      <c r="K35" s="75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</row>
    <row r="3" spans="2:15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5" x14ac:dyDescent="0.25">
      <c r="C4" t="s">
        <v>0</v>
      </c>
      <c r="D4" s="80" t="str">
        <f>'PARCIALES 211 A'!D4:G4</f>
        <v>ADMINISTRACIÓN Y CONTABILIDAD</v>
      </c>
      <c r="E4" s="80"/>
      <c r="F4" s="80"/>
      <c r="G4" s="80"/>
      <c r="I4" t="s">
        <v>1</v>
      </c>
      <c r="J4" s="81" t="str">
        <f>'PARCIALES 211 A'!J4:K4</f>
        <v>211 A</v>
      </c>
      <c r="K4" s="81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81" t="str">
        <f>'PARCIALES 211 A'!D6:G6</f>
        <v>FEB 25 - JUN 25</v>
      </c>
      <c r="E6" s="81"/>
      <c r="F6" s="81"/>
      <c r="G6" s="81"/>
      <c r="I6" s="76" t="s">
        <v>21</v>
      </c>
      <c r="J6" s="76"/>
      <c r="K6" s="2" t="str">
        <f>'PARCIALES 211 A'!K6:M6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211 A'!C9</f>
        <v xml:space="preserve"> 241U0363</v>
      </c>
      <c r="D9" s="33" t="str">
        <f>'PARCIALES 211 A'!D9:I9</f>
        <v>CAZARIN SANCHEZ TITO</v>
      </c>
      <c r="E9" s="34"/>
      <c r="F9" s="34"/>
      <c r="G9" s="34"/>
      <c r="H9" s="34"/>
      <c r="I9" s="35"/>
      <c r="J9" s="20">
        <f>+'PARCIALES 211 A'!N9</f>
        <v>0</v>
      </c>
      <c r="K9" s="20">
        <f>+J9</f>
        <v>0</v>
      </c>
    </row>
    <row r="10" spans="2:15" ht="15.75" x14ac:dyDescent="0.25">
      <c r="B10" s="19">
        <f>B9+1</f>
        <v>2</v>
      </c>
      <c r="C10" s="19" t="str">
        <f>'PARCIALES 211 A'!C10</f>
        <v>241U0364</v>
      </c>
      <c r="D10" s="33" t="str">
        <f>'PARCIALES 211 A'!D10:I10</f>
        <v>CHACHA ALONSO GAEL DE JESUS</v>
      </c>
      <c r="E10" s="34"/>
      <c r="F10" s="34"/>
      <c r="G10" s="34"/>
      <c r="H10" s="34"/>
      <c r="I10" s="35"/>
      <c r="J10" s="20">
        <f>+'PARCIALES 211 A'!N10</f>
        <v>0</v>
      </c>
      <c r="K10" s="20">
        <f t="shared" ref="K10:K45" si="0">+J10</f>
        <v>0</v>
      </c>
    </row>
    <row r="11" spans="2:15" ht="15.75" x14ac:dyDescent="0.25">
      <c r="B11" s="19">
        <f t="shared" ref="B11:B45" si="1">B10+1</f>
        <v>3</v>
      </c>
      <c r="C11" s="19" t="str">
        <f>'PARCIALES 211 A'!C11</f>
        <v>241U0365</v>
      </c>
      <c r="D11" s="33" t="str">
        <f>'PARCIALES 211 A'!D11:I11</f>
        <v>CHAPOL ORTIZ CARLOS EDUARDO</v>
      </c>
      <c r="E11" s="34"/>
      <c r="F11" s="34"/>
      <c r="G11" s="34"/>
      <c r="H11" s="34"/>
      <c r="I11" s="35"/>
      <c r="J11" s="20">
        <f>+'PARCIALES 211 A'!N11</f>
        <v>0</v>
      </c>
      <c r="K11" s="20">
        <f t="shared" si="0"/>
        <v>0</v>
      </c>
      <c r="O11" s="18"/>
    </row>
    <row r="12" spans="2:15" ht="15.75" x14ac:dyDescent="0.25">
      <c r="B12" s="19">
        <f t="shared" si="1"/>
        <v>4</v>
      </c>
      <c r="C12" s="19" t="str">
        <f>'PARCIALES 211 A'!C12</f>
        <v>241U0366</v>
      </c>
      <c r="D12" s="33" t="str">
        <f>'PARCIALES 211 A'!D12:I12</f>
        <v>CHONTAL PRADO ALAN BLADIMIR</v>
      </c>
      <c r="E12" s="34"/>
      <c r="F12" s="34"/>
      <c r="G12" s="34"/>
      <c r="H12" s="34"/>
      <c r="I12" s="35"/>
      <c r="J12" s="20">
        <f>+'PARCIALES 211 A'!N12</f>
        <v>0</v>
      </c>
      <c r="K12" s="20">
        <f t="shared" si="0"/>
        <v>0</v>
      </c>
    </row>
    <row r="13" spans="2:15" ht="15.75" x14ac:dyDescent="0.25">
      <c r="B13" s="19">
        <f t="shared" si="1"/>
        <v>5</v>
      </c>
      <c r="C13" s="19" t="str">
        <f>'PARCIALES 211 A'!C13</f>
        <v>241U0367</v>
      </c>
      <c r="D13" s="33" t="str">
        <f>'PARCIALES 211 A'!D13:I13</f>
        <v>CHONTAL ROMERO EDWIN YADIEL</v>
      </c>
      <c r="E13" s="34"/>
      <c r="F13" s="34"/>
      <c r="G13" s="34"/>
      <c r="H13" s="34"/>
      <c r="I13" s="35"/>
      <c r="J13" s="20">
        <f>+'PARCIALES 211 A'!N13</f>
        <v>0</v>
      </c>
      <c r="K13" s="20">
        <f t="shared" si="0"/>
        <v>0</v>
      </c>
    </row>
    <row r="14" spans="2:15" ht="15.75" x14ac:dyDescent="0.25">
      <c r="B14" s="19">
        <f t="shared" si="1"/>
        <v>6</v>
      </c>
      <c r="C14" s="19" t="str">
        <f>'PARCIALES 211 A'!C14</f>
        <v>241U0368</v>
      </c>
      <c r="D14" s="33" t="str">
        <f>'PARCIALES 211 A'!D14:I14</f>
        <v>COBAXIN MOLINA DALIA</v>
      </c>
      <c r="E14" s="34"/>
      <c r="F14" s="34"/>
      <c r="G14" s="34"/>
      <c r="H14" s="34"/>
      <c r="I14" s="35"/>
      <c r="J14" s="20">
        <f>+'PARCIALES 211 A'!N14</f>
        <v>0</v>
      </c>
      <c r="K14" s="20">
        <f t="shared" si="0"/>
        <v>0</v>
      </c>
    </row>
    <row r="15" spans="2:15" ht="15.75" x14ac:dyDescent="0.25">
      <c r="B15" s="19">
        <f t="shared" si="1"/>
        <v>7</v>
      </c>
      <c r="C15" s="19" t="str">
        <f>'PARCIALES 211 A'!C15</f>
        <v>241U0370</v>
      </c>
      <c r="D15" s="33" t="str">
        <f>'PARCIALES 211 A'!D15:I15</f>
        <v>DOMINGUEZ COBIX ANTONIO DE JESUS</v>
      </c>
      <c r="E15" s="34"/>
      <c r="F15" s="34"/>
      <c r="G15" s="34"/>
      <c r="H15" s="34"/>
      <c r="I15" s="35"/>
      <c r="J15" s="20">
        <f>+'PARCIALES 211 A'!N15</f>
        <v>0</v>
      </c>
      <c r="K15" s="20">
        <f t="shared" si="0"/>
        <v>0</v>
      </c>
    </row>
    <row r="16" spans="2:15" ht="15.75" x14ac:dyDescent="0.25">
      <c r="B16" s="19">
        <f t="shared" si="1"/>
        <v>8</v>
      </c>
      <c r="C16" s="19" t="str">
        <f>'PARCIALES 211 A'!C16</f>
        <v>241U0371</v>
      </c>
      <c r="D16" s="33" t="str">
        <f>'PARCIALES 211 A'!D16:I16</f>
        <v>DOMINGUEZ OBIL JOSE DARIEL</v>
      </c>
      <c r="E16" s="34"/>
      <c r="F16" s="34"/>
      <c r="G16" s="34"/>
      <c r="H16" s="34"/>
      <c r="I16" s="35"/>
      <c r="J16" s="20">
        <f>+'PARCIALES 211 A'!N16</f>
        <v>0</v>
      </c>
      <c r="K16" s="20">
        <f t="shared" si="0"/>
        <v>0</v>
      </c>
    </row>
    <row r="17" spans="2:11" ht="15.75" x14ac:dyDescent="0.25">
      <c r="B17" s="19">
        <f t="shared" si="1"/>
        <v>9</v>
      </c>
      <c r="C17" s="19" t="str">
        <f>'PARCIALES 211 A'!C17</f>
        <v>241U0374</v>
      </c>
      <c r="D17" s="33" t="str">
        <f>'PARCIALES 211 A'!D17:I17</f>
        <v>GOMEZ TORRES VICTOR JESUS</v>
      </c>
      <c r="E17" s="34"/>
      <c r="F17" s="34"/>
      <c r="G17" s="34"/>
      <c r="H17" s="34"/>
      <c r="I17" s="35"/>
      <c r="J17" s="20">
        <f>+'PARCIALES 211 A'!N17</f>
        <v>0</v>
      </c>
      <c r="K17" s="20">
        <f t="shared" si="0"/>
        <v>0</v>
      </c>
    </row>
    <row r="18" spans="2:11" ht="15.75" x14ac:dyDescent="0.25">
      <c r="B18" s="19">
        <f t="shared" si="1"/>
        <v>10</v>
      </c>
      <c r="C18" s="19" t="str">
        <f>'PARCIALES 211 A'!C18</f>
        <v>241U0375</v>
      </c>
      <c r="D18" s="33" t="str">
        <f>'PARCIALES 211 A'!D18:I18</f>
        <v>GUTIERREZ ZAPATA GIOVANNY</v>
      </c>
      <c r="E18" s="34"/>
      <c r="F18" s="34"/>
      <c r="G18" s="34"/>
      <c r="H18" s="34"/>
      <c r="I18" s="35"/>
      <c r="J18" s="20">
        <f>+'PARCIALES 211 A'!N18</f>
        <v>0</v>
      </c>
      <c r="K18" s="20">
        <f t="shared" si="0"/>
        <v>0</v>
      </c>
    </row>
    <row r="19" spans="2:11" ht="15.75" x14ac:dyDescent="0.25">
      <c r="B19" s="19">
        <f t="shared" si="1"/>
        <v>11</v>
      </c>
      <c r="C19" s="19" t="str">
        <f>'PARCIALES 211 A'!C19</f>
        <v>241U0376</v>
      </c>
      <c r="D19" s="33" t="str">
        <f>'PARCIALES 211 A'!D19:I19</f>
        <v>GUZMAN LOPEZ JIMENA</v>
      </c>
      <c r="E19" s="34"/>
      <c r="F19" s="34"/>
      <c r="G19" s="34"/>
      <c r="H19" s="34"/>
      <c r="I19" s="35"/>
      <c r="J19" s="20">
        <f>+'PARCIALES 211 A'!N19</f>
        <v>0</v>
      </c>
      <c r="K19" s="20">
        <f t="shared" si="0"/>
        <v>0</v>
      </c>
    </row>
    <row r="20" spans="2:11" ht="15.75" x14ac:dyDescent="0.25">
      <c r="B20" s="19">
        <f t="shared" si="1"/>
        <v>12</v>
      </c>
      <c r="C20" s="19" t="str">
        <f>'PARCIALES 211 A'!C20</f>
        <v>241U0377</v>
      </c>
      <c r="D20" s="33" t="str">
        <f>'PARCIALES 211 A'!D20:I20</f>
        <v>HERNANDEZ AMBROS GERARDO VALENTIN</v>
      </c>
      <c r="E20" s="34"/>
      <c r="F20" s="34"/>
      <c r="G20" s="34"/>
      <c r="H20" s="34"/>
      <c r="I20" s="35"/>
      <c r="J20" s="20">
        <f>+'PARCIALES 211 A'!N20</f>
        <v>0</v>
      </c>
      <c r="K20" s="20">
        <f t="shared" si="0"/>
        <v>0</v>
      </c>
    </row>
    <row r="21" spans="2:11" ht="15.75" x14ac:dyDescent="0.25">
      <c r="B21" s="19">
        <f t="shared" si="1"/>
        <v>13</v>
      </c>
      <c r="C21" s="19" t="str">
        <f>'PARCIALES 211 A'!C22</f>
        <v>241U0378</v>
      </c>
      <c r="D21" s="33" t="str">
        <f>'PARCIALES 211 A'!D21:I21</f>
        <v>HERNANDEZ MENDOZA FATIMA GERMAYONI</v>
      </c>
      <c r="E21" s="34"/>
      <c r="F21" s="34"/>
      <c r="G21" s="34"/>
      <c r="H21" s="34"/>
      <c r="I21" s="35"/>
      <c r="J21" s="20">
        <f>+'PARCIALES 211 A'!N21</f>
        <v>0</v>
      </c>
      <c r="K21" s="20">
        <f t="shared" si="0"/>
        <v>0</v>
      </c>
    </row>
    <row r="22" spans="2:11" ht="15.75" x14ac:dyDescent="0.25">
      <c r="B22" s="19">
        <f t="shared" si="1"/>
        <v>14</v>
      </c>
      <c r="C22" s="19" t="str">
        <f>'PARCIALES 211 A'!C23</f>
        <v>241U0381</v>
      </c>
      <c r="D22" s="33" t="str">
        <f>'PARCIALES 211 A'!D22:I22</f>
        <v>HERNANDEZ COBOS CLEMENTE</v>
      </c>
      <c r="E22" s="34"/>
      <c r="F22" s="34"/>
      <c r="G22" s="34"/>
      <c r="H22" s="34"/>
      <c r="I22" s="35"/>
      <c r="J22" s="20">
        <f>+'PARCIALES 211 A'!N22</f>
        <v>0</v>
      </c>
      <c r="K22" s="20">
        <f t="shared" si="0"/>
        <v>0</v>
      </c>
    </row>
    <row r="23" spans="2:11" ht="15.75" x14ac:dyDescent="0.25">
      <c r="B23" s="19">
        <f t="shared" si="1"/>
        <v>15</v>
      </c>
      <c r="C23" s="19" t="str">
        <f>'PARCIALES 211 A'!C24</f>
        <v>241U0382</v>
      </c>
      <c r="D23" s="33" t="str">
        <f>'PARCIALES 211 A'!D23:I23</f>
        <v>JEREZANO JARA CARLOS MARTIN</v>
      </c>
      <c r="E23" s="34"/>
      <c r="F23" s="34"/>
      <c r="G23" s="34"/>
      <c r="H23" s="34"/>
      <c r="I23" s="35"/>
      <c r="J23" s="20">
        <f>+'PARCIALES 211 A'!N23</f>
        <v>0</v>
      </c>
      <c r="K23" s="20">
        <f t="shared" si="0"/>
        <v>0</v>
      </c>
    </row>
    <row r="24" spans="2:11" ht="15.75" x14ac:dyDescent="0.25">
      <c r="B24" s="19">
        <f t="shared" si="1"/>
        <v>16</v>
      </c>
      <c r="C24" s="19" t="str">
        <f>'PARCIALES 211 A'!C25</f>
        <v>241U0383</v>
      </c>
      <c r="D24" s="33" t="str">
        <f>'PARCIALES 211 A'!D24:I24</f>
        <v>MALAGA TEPOX MARIA GUADALUPE</v>
      </c>
      <c r="E24" s="34"/>
      <c r="F24" s="34"/>
      <c r="G24" s="34"/>
      <c r="H24" s="34"/>
      <c r="I24" s="35"/>
      <c r="J24" s="20">
        <f>+'PARCIALES 211 A'!N24</f>
        <v>0</v>
      </c>
      <c r="K24" s="20">
        <f t="shared" si="0"/>
        <v>0</v>
      </c>
    </row>
    <row r="25" spans="2:11" ht="15.75" x14ac:dyDescent="0.25">
      <c r="B25" s="19">
        <f t="shared" si="1"/>
        <v>17</v>
      </c>
      <c r="C25" s="19" t="str">
        <f>'PARCIALES 211 A'!C26</f>
        <v>241U0384</v>
      </c>
      <c r="D25" s="33" t="str">
        <f>'PARCIALES 211 A'!D25:I25</f>
        <v>MARCIAL BELLI OSCAR DE JESUS</v>
      </c>
      <c r="E25" s="34"/>
      <c r="F25" s="34"/>
      <c r="G25" s="34"/>
      <c r="H25" s="34"/>
      <c r="I25" s="35"/>
      <c r="J25" s="20">
        <f>+'PARCIALES 211 A'!N25</f>
        <v>0</v>
      </c>
      <c r="K25" s="20">
        <f t="shared" si="0"/>
        <v>0</v>
      </c>
    </row>
    <row r="26" spans="2:11" ht="15.75" x14ac:dyDescent="0.25">
      <c r="B26" s="19">
        <f t="shared" si="1"/>
        <v>18</v>
      </c>
      <c r="C26" s="19" t="str">
        <f>'PARCIALES 211 A'!C27</f>
        <v>241U0386</v>
      </c>
      <c r="D26" s="33" t="str">
        <f>'PARCIALES 211 A'!D26:I26</f>
        <v>MENDOZA CORRO VICTOR MANUEL</v>
      </c>
      <c r="E26" s="34"/>
      <c r="F26" s="34"/>
      <c r="G26" s="34"/>
      <c r="H26" s="34"/>
      <c r="I26" s="35"/>
      <c r="J26" s="20">
        <f>+'PARCIALES 211 A'!N26</f>
        <v>0</v>
      </c>
      <c r="K26" s="20">
        <f t="shared" si="0"/>
        <v>0</v>
      </c>
    </row>
    <row r="27" spans="2:11" ht="15.75" x14ac:dyDescent="0.25">
      <c r="B27" s="19">
        <f t="shared" si="1"/>
        <v>19</v>
      </c>
      <c r="C27" s="19" t="str">
        <f>'PARCIALES 211 A'!C28</f>
        <v>241U0387</v>
      </c>
      <c r="D27" s="33" t="str">
        <f>'PARCIALES 211 A'!D27:I27</f>
        <v>MUÑOZ TOTO JOSE EDUARDO</v>
      </c>
      <c r="E27" s="34"/>
      <c r="F27" s="34"/>
      <c r="G27" s="34"/>
      <c r="H27" s="34"/>
      <c r="I27" s="35"/>
      <c r="J27" s="20">
        <f>+'PARCIALES 211 A'!N27</f>
        <v>0</v>
      </c>
      <c r="K27" s="20">
        <f t="shared" si="0"/>
        <v>0</v>
      </c>
    </row>
    <row r="28" spans="2:11" ht="15.75" x14ac:dyDescent="0.25">
      <c r="B28" s="19">
        <f t="shared" si="1"/>
        <v>20</v>
      </c>
      <c r="C28" s="19" t="str">
        <f>'PARCIALES 211 A'!C29</f>
        <v>241U0389</v>
      </c>
      <c r="D28" s="33" t="str">
        <f>'PARCIALES 211 A'!D28:I28</f>
        <v>NUÑEZ RAMIREZ AARON</v>
      </c>
      <c r="E28" s="34"/>
      <c r="F28" s="34"/>
      <c r="G28" s="34"/>
      <c r="H28" s="34"/>
      <c r="I28" s="35"/>
      <c r="J28" s="20">
        <f>+'PARCIALES 211 A'!N28</f>
        <v>0</v>
      </c>
      <c r="K28" s="20">
        <f t="shared" si="0"/>
        <v>0</v>
      </c>
    </row>
    <row r="29" spans="2:11" ht="15.75" x14ac:dyDescent="0.25">
      <c r="B29" s="19">
        <f t="shared" si="1"/>
        <v>21</v>
      </c>
      <c r="C29" s="19" t="str">
        <f>'PARCIALES 211 A'!C30</f>
        <v>241U0391</v>
      </c>
      <c r="D29" s="33" t="str">
        <f>'PARCIALES 211 A'!D29:I29</f>
        <v>PONCIANO TEMICH ERUBIEL</v>
      </c>
      <c r="E29" s="34"/>
      <c r="F29" s="34"/>
      <c r="G29" s="34"/>
      <c r="H29" s="34"/>
      <c r="I29" s="35"/>
      <c r="J29" s="20">
        <f>+'PARCIALES 211 A'!N29</f>
        <v>0</v>
      </c>
      <c r="K29" s="20">
        <f t="shared" si="0"/>
        <v>0</v>
      </c>
    </row>
    <row r="30" spans="2:11" ht="15.75" x14ac:dyDescent="0.25">
      <c r="B30" s="19">
        <f t="shared" si="1"/>
        <v>22</v>
      </c>
      <c r="C30" s="19" t="str">
        <f>'PARCIALES 211 A'!C31</f>
        <v>241U0393</v>
      </c>
      <c r="D30" s="33" t="str">
        <f>'PARCIALES 211 A'!D30:I30</f>
        <v>PULIDO FERNANDEZ LEONARDO</v>
      </c>
      <c r="E30" s="34"/>
      <c r="F30" s="34"/>
      <c r="G30" s="34"/>
      <c r="H30" s="34"/>
      <c r="I30" s="35"/>
      <c r="J30" s="20"/>
      <c r="K30" s="20"/>
    </row>
    <row r="31" spans="2:11" ht="15.75" x14ac:dyDescent="0.25">
      <c r="B31" s="19">
        <f t="shared" si="1"/>
        <v>23</v>
      </c>
      <c r="C31" s="19" t="str">
        <f>'PARCIALES 211 A'!C32</f>
        <v>241U0394</v>
      </c>
      <c r="D31" s="33" t="str">
        <f>'PARCIALES 211 A'!D31:I31</f>
        <v>QUINO MARTINEZ CRISTIAN DE JESUS</v>
      </c>
      <c r="E31" s="34"/>
      <c r="F31" s="34"/>
      <c r="G31" s="34"/>
      <c r="H31" s="34"/>
      <c r="I31" s="35"/>
      <c r="J31" s="20">
        <f>+'PARCIALES 211 A'!N31</f>
        <v>0</v>
      </c>
      <c r="K31" s="20">
        <f t="shared" si="0"/>
        <v>0</v>
      </c>
    </row>
    <row r="32" spans="2:11" ht="15.75" x14ac:dyDescent="0.25">
      <c r="B32" s="19">
        <f t="shared" si="1"/>
        <v>24</v>
      </c>
      <c r="C32" s="19" t="str">
        <f>'PARCIALES 211 A'!C33</f>
        <v>241U0396</v>
      </c>
      <c r="D32" s="33" t="str">
        <f>'PARCIALES 211 A'!D32:I32</f>
        <v>REYES GUERRERO CARLOS EDUARDO</v>
      </c>
      <c r="E32" s="34"/>
      <c r="F32" s="34"/>
      <c r="G32" s="34"/>
      <c r="H32" s="34"/>
      <c r="I32" s="35"/>
      <c r="J32" s="20">
        <f>+'PARCIALES 211 A'!N32</f>
        <v>0</v>
      </c>
      <c r="K32" s="20">
        <f t="shared" si="0"/>
        <v>0</v>
      </c>
    </row>
    <row r="33" spans="2:11" ht="15.75" x14ac:dyDescent="0.25">
      <c r="B33" s="19">
        <f t="shared" si="1"/>
        <v>25</v>
      </c>
      <c r="C33" s="19" t="str">
        <f>'PARCIALES 211 A'!C34</f>
        <v>241U0398</v>
      </c>
      <c r="D33" s="33" t="str">
        <f>'PARCIALES 211 A'!D33:I33</f>
        <v>RODRIGUEZ DOMINGUEZ LUZ DE MARIA</v>
      </c>
      <c r="E33" s="34"/>
      <c r="F33" s="34"/>
      <c r="G33" s="34"/>
      <c r="H33" s="34"/>
      <c r="I33" s="35"/>
      <c r="J33" s="20">
        <f>+'PARCIALES 211 A'!N33</f>
        <v>0</v>
      </c>
      <c r="K33" s="20">
        <f t="shared" si="0"/>
        <v>0</v>
      </c>
    </row>
    <row r="34" spans="2:11" ht="15.75" x14ac:dyDescent="0.25">
      <c r="B34" s="19">
        <f t="shared" si="1"/>
        <v>26</v>
      </c>
      <c r="C34" s="19" t="str">
        <f>'PARCIALES 211 A'!C35</f>
        <v>241U0603</v>
      </c>
      <c r="D34" s="33" t="str">
        <f>'PARCIALES 211 A'!D34:I34</f>
        <v>SOTO DOMINGUEZ VICTOR MANUEL</v>
      </c>
      <c r="E34" s="34"/>
      <c r="F34" s="34"/>
      <c r="G34" s="34"/>
      <c r="H34" s="34"/>
      <c r="I34" s="35"/>
      <c r="J34" s="20">
        <f>+'PARCIALES 211 A'!N34</f>
        <v>0</v>
      </c>
      <c r="K34" s="20">
        <f t="shared" si="0"/>
        <v>0</v>
      </c>
    </row>
    <row r="35" spans="2:11" ht="15.75" x14ac:dyDescent="0.25">
      <c r="B35" s="19">
        <f t="shared" si="1"/>
        <v>27</v>
      </c>
      <c r="C35" s="19" t="str">
        <f>'PARCIALES 211 A'!C36</f>
        <v>241U0400</v>
      </c>
      <c r="D35" s="33" t="str">
        <f>'PARCIALES 211 A'!D35:I35</f>
        <v>TORRES MOLINA LUIS DAVID</v>
      </c>
      <c r="E35" s="34"/>
      <c r="F35" s="34"/>
      <c r="G35" s="34"/>
      <c r="H35" s="34"/>
      <c r="I35" s="35"/>
      <c r="J35" s="20">
        <f>+'PARCIALES 211 A'!N35</f>
        <v>0</v>
      </c>
      <c r="K35" s="20">
        <f t="shared" si="0"/>
        <v>0</v>
      </c>
    </row>
    <row r="36" spans="2:11" ht="15.75" x14ac:dyDescent="0.25">
      <c r="B36" s="19">
        <f t="shared" si="1"/>
        <v>28</v>
      </c>
      <c r="C36" s="19" t="str">
        <f>'PARCIALES 211 A'!C37</f>
        <v>241U0401</v>
      </c>
      <c r="D36" s="33" t="str">
        <f>'PARCIALES 211 A'!D36:I36</f>
        <v>VALENTIN AVILA BRANDON YAHIR</v>
      </c>
      <c r="E36" s="34"/>
      <c r="F36" s="34"/>
      <c r="G36" s="34"/>
      <c r="H36" s="34"/>
      <c r="I36" s="35"/>
      <c r="J36" s="20">
        <f>+'PARCIALES 211 A'!N36</f>
        <v>0</v>
      </c>
      <c r="K36" s="20">
        <f t="shared" si="0"/>
        <v>0</v>
      </c>
    </row>
    <row r="37" spans="2:11" ht="15.75" x14ac:dyDescent="0.25">
      <c r="B37" s="19">
        <f t="shared" si="1"/>
        <v>29</v>
      </c>
      <c r="C37" s="19" t="e">
        <f>'PARCIALES 211 A'!#REF!</f>
        <v>#REF!</v>
      </c>
      <c r="D37" s="33" t="e">
        <f>'PARCIALES 211 A'!H37:I37</f>
        <v>#VALUE!</v>
      </c>
      <c r="E37" s="34"/>
      <c r="F37" s="34"/>
      <c r="G37" s="34"/>
      <c r="H37" s="34"/>
      <c r="I37" s="35"/>
      <c r="J37" s="20">
        <f>+'PARCIALES 211 A'!N37</f>
        <v>0</v>
      </c>
      <c r="K37" s="20">
        <f t="shared" si="0"/>
        <v>0</v>
      </c>
    </row>
    <row r="38" spans="2:11" ht="15.75" x14ac:dyDescent="0.25">
      <c r="B38" s="19">
        <f t="shared" si="1"/>
        <v>30</v>
      </c>
      <c r="C38" s="19" t="e">
        <f>'PARCIALES 211 A'!#REF!</f>
        <v>#REF!</v>
      </c>
      <c r="D38" s="33" t="e">
        <f>'PARCIALES 211 A'!#REF!</f>
        <v>#REF!</v>
      </c>
      <c r="E38" s="34"/>
      <c r="F38" s="34"/>
      <c r="G38" s="34"/>
      <c r="H38" s="34"/>
      <c r="I38" s="35"/>
      <c r="J38" s="20" t="e">
        <f>+'PARCIALES 211 A'!#REF!</f>
        <v>#REF!</v>
      </c>
      <c r="K38" s="20" t="e">
        <f t="shared" si="0"/>
        <v>#REF!</v>
      </c>
    </row>
    <row r="39" spans="2:11" ht="15.75" x14ac:dyDescent="0.25">
      <c r="B39" s="19">
        <f t="shared" si="1"/>
        <v>31</v>
      </c>
      <c r="C39" s="19" t="e">
        <f>'PARCIALES 211 A'!#REF!</f>
        <v>#REF!</v>
      </c>
      <c r="D39" s="33" t="e">
        <f>'PARCIALES 211 A'!#REF!</f>
        <v>#REF!</v>
      </c>
      <c r="E39" s="34"/>
      <c r="F39" s="34"/>
      <c r="G39" s="34"/>
      <c r="H39" s="34"/>
      <c r="I39" s="35"/>
      <c r="J39" s="20" t="e">
        <f>+'PARCIALES 211 A'!#REF!</f>
        <v>#REF!</v>
      </c>
      <c r="K39" s="20" t="e">
        <f t="shared" si="0"/>
        <v>#REF!</v>
      </c>
    </row>
    <row r="40" spans="2:11" ht="15.75" x14ac:dyDescent="0.25">
      <c r="B40" s="19">
        <f t="shared" si="1"/>
        <v>32</v>
      </c>
      <c r="C40" s="19" t="e">
        <f>'PARCIALES 211 A'!#REF!</f>
        <v>#REF!</v>
      </c>
      <c r="D40" s="33" t="e">
        <f>'PARCIALES 211 A'!#REF!</f>
        <v>#REF!</v>
      </c>
      <c r="E40" s="34"/>
      <c r="F40" s="34"/>
      <c r="G40" s="34"/>
      <c r="H40" s="34"/>
      <c r="I40" s="35"/>
      <c r="J40" s="20" t="e">
        <f>+'PARCIALES 211 A'!#REF!</f>
        <v>#REF!</v>
      </c>
      <c r="K40" s="20" t="e">
        <f t="shared" si="0"/>
        <v>#REF!</v>
      </c>
    </row>
    <row r="41" spans="2:11" ht="15.75" x14ac:dyDescent="0.25">
      <c r="B41" s="19">
        <f t="shared" si="1"/>
        <v>33</v>
      </c>
      <c r="C41" s="19" t="e">
        <f>'PARCIALES 211 A'!#REF!</f>
        <v>#REF!</v>
      </c>
      <c r="D41" s="33" t="e">
        <f>'PARCIALES 211 A'!#REF!</f>
        <v>#REF!</v>
      </c>
      <c r="E41" s="34"/>
      <c r="F41" s="34"/>
      <c r="G41" s="34"/>
      <c r="H41" s="34"/>
      <c r="I41" s="35"/>
      <c r="J41" s="20" t="e">
        <f>+'PARCIALES 211 A'!#REF!</f>
        <v>#REF!</v>
      </c>
      <c r="K41" s="20" t="e">
        <f t="shared" si="0"/>
        <v>#REF!</v>
      </c>
    </row>
    <row r="42" spans="2:11" ht="15.75" x14ac:dyDescent="0.25">
      <c r="B42" s="19">
        <f t="shared" si="1"/>
        <v>34</v>
      </c>
      <c r="C42" s="19" t="e">
        <f>'PARCIALES 211 A'!#REF!</f>
        <v>#REF!</v>
      </c>
      <c r="D42" s="33" t="e">
        <f>'PARCIALES 211 A'!#REF!</f>
        <v>#REF!</v>
      </c>
      <c r="E42" s="34"/>
      <c r="F42" s="34"/>
      <c r="G42" s="34"/>
      <c r="H42" s="34"/>
      <c r="I42" s="35"/>
      <c r="J42" s="20" t="e">
        <f>+'PARCIALES 211 A'!#REF!</f>
        <v>#REF!</v>
      </c>
      <c r="K42" s="20" t="e">
        <f t="shared" si="0"/>
        <v>#REF!</v>
      </c>
    </row>
    <row r="43" spans="2:11" ht="15.75" x14ac:dyDescent="0.25">
      <c r="B43" s="19">
        <f t="shared" si="1"/>
        <v>35</v>
      </c>
      <c r="C43" s="19" t="e">
        <f>'PARCIALES 211 A'!#REF!</f>
        <v>#REF!</v>
      </c>
      <c r="D43" s="33" t="e">
        <f>'PARCIALES 211 A'!#REF!</f>
        <v>#REF!</v>
      </c>
      <c r="E43" s="34"/>
      <c r="F43" s="34"/>
      <c r="G43" s="34"/>
      <c r="H43" s="34"/>
      <c r="I43" s="35"/>
      <c r="J43" s="20" t="e">
        <f>+'PARCIALES 211 A'!#REF!</f>
        <v>#REF!</v>
      </c>
      <c r="K43" s="20" t="e">
        <f t="shared" si="0"/>
        <v>#REF!</v>
      </c>
    </row>
    <row r="44" spans="2:11" ht="15.75" x14ac:dyDescent="0.25">
      <c r="B44" s="19">
        <f t="shared" si="1"/>
        <v>36</v>
      </c>
      <c r="C44" s="19" t="e">
        <f>'PARCIALES 211 A'!#REF!</f>
        <v>#REF!</v>
      </c>
      <c r="D44" s="33" t="e">
        <f>'PARCIALES 211 A'!#REF!</f>
        <v>#REF!</v>
      </c>
      <c r="E44" s="34"/>
      <c r="F44" s="34"/>
      <c r="G44" s="34"/>
      <c r="H44" s="34"/>
      <c r="I44" s="35"/>
      <c r="J44" s="20" t="e">
        <f>+'PARCIALES 211 A'!#REF!</f>
        <v>#REF!</v>
      </c>
      <c r="K44" s="20" t="e">
        <f t="shared" si="0"/>
        <v>#REF!</v>
      </c>
    </row>
    <row r="45" spans="2:11" ht="15.75" x14ac:dyDescent="0.25">
      <c r="B45" s="19">
        <f t="shared" si="1"/>
        <v>37</v>
      </c>
      <c r="C45" s="19" t="e">
        <f>'PARCIALES 211 A'!#REF!</f>
        <v>#REF!</v>
      </c>
      <c r="D45" s="33" t="e">
        <f>'PARCIALES 211 A'!#REF!</f>
        <v>#REF!</v>
      </c>
      <c r="E45" s="34"/>
      <c r="F45" s="34"/>
      <c r="G45" s="34"/>
      <c r="H45" s="34"/>
      <c r="I45" s="35"/>
      <c r="J45" s="20" t="e">
        <f>+'PARCIALES 211 A'!#REF!</f>
        <v>#REF!</v>
      </c>
      <c r="K45" s="20" t="e">
        <f t="shared" si="0"/>
        <v>#REF!</v>
      </c>
    </row>
    <row r="46" spans="2:11" x14ac:dyDescent="0.25">
      <c r="C46" s="76"/>
      <c r="D46" s="76"/>
      <c r="E46" s="1"/>
    </row>
    <row r="47" spans="2:11" x14ac:dyDescent="0.25">
      <c r="C47" s="76"/>
      <c r="D47" s="76"/>
      <c r="E47" s="1"/>
      <c r="H47" s="78" t="s">
        <v>18</v>
      </c>
      <c r="I47" s="78"/>
      <c r="J47" s="5">
        <f>COUNTIF(K9:K45,"&gt;=70")</f>
        <v>0</v>
      </c>
      <c r="K47" s="1"/>
    </row>
    <row r="48" spans="2:11" x14ac:dyDescent="0.25">
      <c r="C48" s="76"/>
      <c r="D48" s="76"/>
      <c r="E48" s="9"/>
      <c r="H48" s="78" t="s">
        <v>19</v>
      </c>
      <c r="I48" s="78"/>
      <c r="J48" s="5">
        <f>COUNTIF(K9:K45,"&lt;70")</f>
        <v>28</v>
      </c>
      <c r="K48" s="1"/>
    </row>
    <row r="49" spans="3:11" x14ac:dyDescent="0.25">
      <c r="C49" s="76"/>
      <c r="D49" s="76"/>
      <c r="E49" s="76"/>
      <c r="H49" s="78" t="s">
        <v>20</v>
      </c>
      <c r="I49" s="78"/>
      <c r="J49" s="5">
        <f>COUNT(J9:J45)</f>
        <v>28</v>
      </c>
      <c r="K49" s="1"/>
    </row>
    <row r="50" spans="3:11" x14ac:dyDescent="0.25">
      <c r="C50" s="76"/>
      <c r="D50" s="76"/>
      <c r="E50" s="1"/>
      <c r="H50" s="77" t="s">
        <v>15</v>
      </c>
      <c r="I50" s="77"/>
      <c r="J50" s="10">
        <f>J47/J49</f>
        <v>0</v>
      </c>
      <c r="K50" s="16"/>
    </row>
    <row r="51" spans="3:11" x14ac:dyDescent="0.25">
      <c r="C51" s="76"/>
      <c r="D51" s="76"/>
      <c r="E51" s="1"/>
      <c r="H51" s="77" t="s">
        <v>16</v>
      </c>
      <c r="I51" s="77"/>
      <c r="J51" s="10">
        <f>J48/J49</f>
        <v>1</v>
      </c>
      <c r="K51" s="17"/>
    </row>
    <row r="52" spans="3:11" x14ac:dyDescent="0.25">
      <c r="C52" s="76"/>
      <c r="D52" s="76"/>
      <c r="E52" s="9"/>
    </row>
    <row r="53" spans="3:11" x14ac:dyDescent="0.25">
      <c r="C53" s="1"/>
      <c r="D53" s="1"/>
      <c r="E53" s="9"/>
    </row>
    <row r="55" spans="3:11" x14ac:dyDescent="0.25">
      <c r="J55" s="76"/>
      <c r="K55" s="76"/>
    </row>
    <row r="56" spans="3:11" x14ac:dyDescent="0.25">
      <c r="J56" s="75"/>
      <c r="K56" s="75"/>
    </row>
  </sheetData>
  <mergeCells count="21">
    <mergeCell ref="C46:D46"/>
    <mergeCell ref="B2:K2"/>
    <mergeCell ref="C3:K3"/>
    <mergeCell ref="D4:G4"/>
    <mergeCell ref="J4:K4"/>
    <mergeCell ref="D6:G6"/>
    <mergeCell ref="I6:J6"/>
    <mergeCell ref="D8:I8"/>
    <mergeCell ref="C47:D47"/>
    <mergeCell ref="H47:I47"/>
    <mergeCell ref="C48:D48"/>
    <mergeCell ref="H48:I48"/>
    <mergeCell ref="C49:E49"/>
    <mergeCell ref="H49:I49"/>
    <mergeCell ref="J56:K56"/>
    <mergeCell ref="C50:D50"/>
    <mergeCell ref="H50:I50"/>
    <mergeCell ref="C51:D51"/>
    <mergeCell ref="H51:I51"/>
    <mergeCell ref="C52:D52"/>
    <mergeCell ref="J55:K5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BFE-37B0-4A37-AC82-8424427F67EA}">
  <sheetPr>
    <pageSetUpPr fitToPage="1"/>
  </sheetPr>
  <dimension ref="B2:O40"/>
  <sheetViews>
    <sheetView zoomScale="81" zoomScaleNormal="53" workbookViewId="0"/>
  </sheetViews>
  <sheetFormatPr baseColWidth="10" defaultColWidth="10.7109375" defaultRowHeight="15" x14ac:dyDescent="0.25"/>
  <cols>
    <col min="1" max="1" width="1.42578125" style="41" customWidth="1"/>
    <col min="2" max="2" width="5" style="41" customWidth="1"/>
    <col min="3" max="3" width="13.5703125" style="41" customWidth="1"/>
    <col min="4" max="7" width="11.140625" style="41" customWidth="1"/>
    <col min="8" max="8" width="4.28515625" style="41" customWidth="1"/>
    <col min="9" max="9" width="7.5703125" style="41" customWidth="1"/>
    <col min="10" max="12" width="11.5703125" style="41" customWidth="1"/>
    <col min="13" max="13" width="12.7109375" style="41" customWidth="1"/>
    <col min="14" max="14" width="7.42578125" style="41" customWidth="1"/>
    <col min="15" max="15" width="2" style="41" customWidth="1"/>
    <col min="16" max="16" width="5.5703125" style="41" customWidth="1"/>
    <col min="17" max="17" width="49.140625" style="41" bestFit="1" customWidth="1"/>
    <col min="18" max="19" width="10.7109375" style="41"/>
    <col min="20" max="20" width="20.140625" style="41" bestFit="1" customWidth="1"/>
    <col min="21" max="21" width="29.28515625" style="41" bestFit="1" customWidth="1"/>
    <col min="22" max="16384" width="10.7109375" style="41"/>
  </cols>
  <sheetData>
    <row r="2" spans="2:15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40"/>
      <c r="O2" s="40"/>
    </row>
    <row r="3" spans="2:15" x14ac:dyDescent="0.25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43"/>
      <c r="O3" s="43"/>
    </row>
    <row r="4" spans="2:15" ht="15.75" x14ac:dyDescent="0.25">
      <c r="C4" s="41" t="s">
        <v>0</v>
      </c>
      <c r="D4" s="74" t="s">
        <v>61</v>
      </c>
      <c r="E4" s="74"/>
      <c r="F4" s="74"/>
      <c r="G4" s="74"/>
      <c r="I4" s="41" t="s">
        <v>1</v>
      </c>
      <c r="J4" s="61" t="s">
        <v>119</v>
      </c>
      <c r="K4" s="62"/>
      <c r="L4" s="41" t="s">
        <v>2</v>
      </c>
      <c r="M4" s="44">
        <f>'PARCIALES 211 A'!M4</f>
        <v>45720</v>
      </c>
    </row>
    <row r="5" spans="2:15" ht="6.75" customHeight="1" x14ac:dyDescent="0.25">
      <c r="D5" s="45"/>
      <c r="E5" s="45"/>
      <c r="F5" s="45"/>
      <c r="G5" s="45"/>
    </row>
    <row r="6" spans="2:15" ht="15.75" x14ac:dyDescent="0.25">
      <c r="C6" s="41" t="s">
        <v>3</v>
      </c>
      <c r="D6" s="69" t="s">
        <v>60</v>
      </c>
      <c r="E6" s="69"/>
      <c r="F6" s="69"/>
      <c r="G6" s="69"/>
      <c r="I6" s="64" t="s">
        <v>21</v>
      </c>
      <c r="J6" s="64"/>
      <c r="K6" s="69" t="s">
        <v>25</v>
      </c>
      <c r="L6" s="69"/>
      <c r="M6" s="69"/>
    </row>
    <row r="7" spans="2:15" ht="11.25" customHeight="1" x14ac:dyDescent="0.25"/>
    <row r="8" spans="2:15" x14ac:dyDescent="0.25">
      <c r="B8" s="46" t="s">
        <v>4</v>
      </c>
      <c r="C8" s="46" t="s">
        <v>6</v>
      </c>
      <c r="D8" s="70" t="s">
        <v>5</v>
      </c>
      <c r="E8" s="71"/>
      <c r="F8" s="71"/>
      <c r="G8" s="71"/>
      <c r="H8" s="71"/>
      <c r="I8" s="72"/>
      <c r="J8" s="46" t="s">
        <v>7</v>
      </c>
      <c r="K8" s="46" t="s">
        <v>10</v>
      </c>
      <c r="L8" s="46" t="s">
        <v>11</v>
      </c>
      <c r="M8" s="46" t="s">
        <v>12</v>
      </c>
      <c r="N8" s="47" t="s">
        <v>24</v>
      </c>
    </row>
    <row r="9" spans="2:15" ht="18.75" x14ac:dyDescent="0.25">
      <c r="B9" s="48">
        <v>1</v>
      </c>
      <c r="C9" s="48" t="s">
        <v>120</v>
      </c>
      <c r="D9" s="49" t="s">
        <v>121</v>
      </c>
      <c r="E9" s="50"/>
      <c r="F9" s="50"/>
      <c r="G9" s="50"/>
      <c r="H9" s="50"/>
      <c r="I9" s="51"/>
      <c r="J9" s="52"/>
      <c r="K9" s="52"/>
      <c r="L9" s="52"/>
      <c r="M9" s="52"/>
      <c r="N9" s="53">
        <f>SUM(J9:M9)/4</f>
        <v>0</v>
      </c>
    </row>
    <row r="10" spans="2:15" ht="18.75" x14ac:dyDescent="0.25">
      <c r="B10" s="48">
        <f>B9+1</f>
        <v>2</v>
      </c>
      <c r="C10" s="48" t="s">
        <v>142</v>
      </c>
      <c r="D10" s="49" t="s">
        <v>122</v>
      </c>
      <c r="E10" s="50"/>
      <c r="F10" s="50"/>
      <c r="G10" s="50"/>
      <c r="H10" s="50"/>
      <c r="I10" s="51"/>
      <c r="J10" s="52"/>
      <c r="K10" s="52"/>
      <c r="L10" s="52"/>
      <c r="M10" s="52"/>
      <c r="N10" s="53">
        <f t="shared" ref="N10:N29" si="0">SUM(J10:M10)/4</f>
        <v>0</v>
      </c>
    </row>
    <row r="11" spans="2:15" ht="18.75" x14ac:dyDescent="0.25">
      <c r="B11" s="48">
        <f t="shared" ref="B11:B29" si="1">B10+1</f>
        <v>3</v>
      </c>
      <c r="C11" s="48" t="s">
        <v>143</v>
      </c>
      <c r="D11" s="49" t="s">
        <v>123</v>
      </c>
      <c r="E11" s="50"/>
      <c r="F11" s="50"/>
      <c r="G11" s="50"/>
      <c r="H11" s="50"/>
      <c r="I11" s="51"/>
      <c r="J11" s="52"/>
      <c r="K11" s="52"/>
      <c r="L11" s="52"/>
      <c r="M11" s="52"/>
      <c r="N11" s="53">
        <f t="shared" si="0"/>
        <v>0</v>
      </c>
    </row>
    <row r="12" spans="2:15" ht="18.75" x14ac:dyDescent="0.25">
      <c r="B12" s="48">
        <f t="shared" si="1"/>
        <v>4</v>
      </c>
      <c r="C12" s="48" t="s">
        <v>144</v>
      </c>
      <c r="D12" s="49" t="s">
        <v>124</v>
      </c>
      <c r="E12" s="50"/>
      <c r="F12" s="50"/>
      <c r="G12" s="50"/>
      <c r="H12" s="50"/>
      <c r="I12" s="51"/>
      <c r="J12" s="52"/>
      <c r="K12" s="52"/>
      <c r="L12" s="52"/>
      <c r="M12" s="52"/>
      <c r="N12" s="53">
        <f t="shared" si="0"/>
        <v>0</v>
      </c>
    </row>
    <row r="13" spans="2:15" ht="18.75" x14ac:dyDescent="0.25">
      <c r="B13" s="48">
        <f t="shared" si="1"/>
        <v>5</v>
      </c>
      <c r="C13" s="48" t="s">
        <v>145</v>
      </c>
      <c r="D13" s="49" t="s">
        <v>125</v>
      </c>
      <c r="E13" s="50"/>
      <c r="F13" s="50"/>
      <c r="G13" s="50"/>
      <c r="H13" s="50"/>
      <c r="I13" s="51"/>
      <c r="J13" s="52"/>
      <c r="K13" s="52"/>
      <c r="L13" s="52"/>
      <c r="M13" s="52"/>
      <c r="N13" s="53">
        <f t="shared" si="0"/>
        <v>0</v>
      </c>
    </row>
    <row r="14" spans="2:15" ht="18.75" x14ac:dyDescent="0.25">
      <c r="B14" s="48">
        <f t="shared" si="1"/>
        <v>6</v>
      </c>
      <c r="C14" s="48" t="s">
        <v>146</v>
      </c>
      <c r="D14" s="49" t="s">
        <v>126</v>
      </c>
      <c r="E14" s="50"/>
      <c r="F14" s="50"/>
      <c r="G14" s="50"/>
      <c r="H14" s="50"/>
      <c r="I14" s="51"/>
      <c r="J14" s="52"/>
      <c r="K14" s="52"/>
      <c r="L14" s="52"/>
      <c r="M14" s="52"/>
      <c r="N14" s="53">
        <f t="shared" si="0"/>
        <v>0</v>
      </c>
    </row>
    <row r="15" spans="2:15" ht="18.75" x14ac:dyDescent="0.25">
      <c r="B15" s="48">
        <f t="shared" si="1"/>
        <v>7</v>
      </c>
      <c r="C15" s="48" t="s">
        <v>147</v>
      </c>
      <c r="D15" s="49" t="s">
        <v>127</v>
      </c>
      <c r="E15" s="50"/>
      <c r="F15" s="50"/>
      <c r="G15" s="50"/>
      <c r="H15" s="50"/>
      <c r="I15" s="51"/>
      <c r="J15" s="52"/>
      <c r="K15" s="52"/>
      <c r="L15" s="52"/>
      <c r="M15" s="52"/>
      <c r="N15" s="53">
        <f t="shared" si="0"/>
        <v>0</v>
      </c>
    </row>
    <row r="16" spans="2:15" ht="18.75" x14ac:dyDescent="0.25">
      <c r="B16" s="48">
        <f t="shared" si="1"/>
        <v>8</v>
      </c>
      <c r="C16" s="48" t="s">
        <v>148</v>
      </c>
      <c r="D16" s="49" t="s">
        <v>128</v>
      </c>
      <c r="E16" s="50"/>
      <c r="F16" s="50"/>
      <c r="G16" s="50"/>
      <c r="H16" s="50"/>
      <c r="I16" s="51"/>
      <c r="J16" s="52"/>
      <c r="K16" s="52"/>
      <c r="L16" s="52"/>
      <c r="M16" s="52"/>
      <c r="N16" s="53">
        <f t="shared" si="0"/>
        <v>0</v>
      </c>
    </row>
    <row r="17" spans="2:14" ht="18.75" x14ac:dyDescent="0.25">
      <c r="B17" s="48">
        <f t="shared" si="1"/>
        <v>9</v>
      </c>
      <c r="C17" s="48" t="s">
        <v>149</v>
      </c>
      <c r="D17" s="49" t="s">
        <v>129</v>
      </c>
      <c r="E17" s="50"/>
      <c r="F17" s="50"/>
      <c r="G17" s="50"/>
      <c r="H17" s="50"/>
      <c r="I17" s="51"/>
      <c r="J17" s="52"/>
      <c r="K17" s="52"/>
      <c r="L17" s="52"/>
      <c r="M17" s="52"/>
      <c r="N17" s="53">
        <f t="shared" si="0"/>
        <v>0</v>
      </c>
    </row>
    <row r="18" spans="2:14" ht="18.75" x14ac:dyDescent="0.25">
      <c r="B18" s="48">
        <f t="shared" si="1"/>
        <v>10</v>
      </c>
      <c r="C18" s="48" t="s">
        <v>150</v>
      </c>
      <c r="D18" s="49" t="s">
        <v>130</v>
      </c>
      <c r="E18" s="50"/>
      <c r="F18" s="50"/>
      <c r="G18" s="50"/>
      <c r="H18" s="50"/>
      <c r="I18" s="51"/>
      <c r="J18" s="52"/>
      <c r="K18" s="52"/>
      <c r="L18" s="52"/>
      <c r="M18" s="52"/>
      <c r="N18" s="53">
        <f t="shared" si="0"/>
        <v>0</v>
      </c>
    </row>
    <row r="19" spans="2:14" ht="18.75" x14ac:dyDescent="0.25">
      <c r="B19" s="48">
        <f t="shared" si="1"/>
        <v>11</v>
      </c>
      <c r="C19" s="48" t="s">
        <v>151</v>
      </c>
      <c r="D19" s="49" t="s">
        <v>131</v>
      </c>
      <c r="E19" s="50"/>
      <c r="F19" s="50"/>
      <c r="G19" s="50"/>
      <c r="H19" s="50"/>
      <c r="I19" s="51"/>
      <c r="J19" s="52"/>
      <c r="K19" s="52"/>
      <c r="L19" s="52"/>
      <c r="M19" s="52"/>
      <c r="N19" s="53">
        <f t="shared" si="0"/>
        <v>0</v>
      </c>
    </row>
    <row r="20" spans="2:14" ht="18.75" x14ac:dyDescent="0.25">
      <c r="B20" s="48">
        <f t="shared" si="1"/>
        <v>12</v>
      </c>
      <c r="C20" s="48" t="s">
        <v>152</v>
      </c>
      <c r="D20" s="49" t="s">
        <v>132</v>
      </c>
      <c r="E20" s="50"/>
      <c r="F20" s="50"/>
      <c r="G20" s="50"/>
      <c r="H20" s="50"/>
      <c r="I20" s="51"/>
      <c r="J20" s="52"/>
      <c r="K20" s="52"/>
      <c r="L20" s="52"/>
      <c r="M20" s="52"/>
      <c r="N20" s="53">
        <f t="shared" si="0"/>
        <v>0</v>
      </c>
    </row>
    <row r="21" spans="2:14" ht="18.75" x14ac:dyDescent="0.25">
      <c r="B21" s="48">
        <f t="shared" si="1"/>
        <v>13</v>
      </c>
      <c r="C21" s="48" t="s">
        <v>153</v>
      </c>
      <c r="D21" s="49" t="s">
        <v>133</v>
      </c>
      <c r="E21" s="50"/>
      <c r="F21" s="50"/>
      <c r="G21" s="50"/>
      <c r="H21" s="50"/>
      <c r="I21" s="51"/>
      <c r="J21" s="52"/>
      <c r="K21" s="52"/>
      <c r="L21" s="52"/>
      <c r="M21" s="52"/>
      <c r="N21" s="53">
        <f t="shared" si="0"/>
        <v>0</v>
      </c>
    </row>
    <row r="22" spans="2:14" ht="18.75" x14ac:dyDescent="0.25">
      <c r="B22" s="48">
        <f t="shared" si="1"/>
        <v>14</v>
      </c>
      <c r="C22" s="48" t="s">
        <v>154</v>
      </c>
      <c r="D22" s="49" t="s">
        <v>134</v>
      </c>
      <c r="E22" s="50"/>
      <c r="F22" s="50"/>
      <c r="G22" s="50"/>
      <c r="H22" s="50"/>
      <c r="I22" s="51"/>
      <c r="J22" s="52"/>
      <c r="K22" s="52"/>
      <c r="L22" s="52"/>
      <c r="M22" s="52"/>
      <c r="N22" s="53">
        <f t="shared" si="0"/>
        <v>0</v>
      </c>
    </row>
    <row r="23" spans="2:14" ht="18.75" x14ac:dyDescent="0.25">
      <c r="B23" s="48">
        <f t="shared" si="1"/>
        <v>15</v>
      </c>
      <c r="C23" s="48" t="s">
        <v>155</v>
      </c>
      <c r="D23" s="49" t="s">
        <v>135</v>
      </c>
      <c r="E23" s="50"/>
      <c r="F23" s="50"/>
      <c r="G23" s="50"/>
      <c r="H23" s="50"/>
      <c r="I23" s="51"/>
      <c r="J23" s="52"/>
      <c r="K23" s="52"/>
      <c r="L23" s="52"/>
      <c r="M23" s="52"/>
      <c r="N23" s="53">
        <f t="shared" si="0"/>
        <v>0</v>
      </c>
    </row>
    <row r="24" spans="2:14" ht="18.75" x14ac:dyDescent="0.25">
      <c r="B24" s="48">
        <f t="shared" si="1"/>
        <v>16</v>
      </c>
      <c r="C24" s="48" t="s">
        <v>156</v>
      </c>
      <c r="D24" s="49" t="s">
        <v>136</v>
      </c>
      <c r="E24" s="50"/>
      <c r="F24" s="50"/>
      <c r="G24" s="50"/>
      <c r="H24" s="50"/>
      <c r="I24" s="51"/>
      <c r="J24" s="52"/>
      <c r="K24" s="52"/>
      <c r="L24" s="52"/>
      <c r="M24" s="52"/>
      <c r="N24" s="53">
        <f t="shared" si="0"/>
        <v>0</v>
      </c>
    </row>
    <row r="25" spans="2:14" ht="18.75" x14ac:dyDescent="0.25">
      <c r="B25" s="48">
        <f t="shared" si="1"/>
        <v>17</v>
      </c>
      <c r="C25" s="48" t="s">
        <v>157</v>
      </c>
      <c r="D25" s="49" t="s">
        <v>137</v>
      </c>
      <c r="E25" s="50"/>
      <c r="F25" s="50"/>
      <c r="G25" s="50"/>
      <c r="H25" s="50"/>
      <c r="I25" s="51"/>
      <c r="J25" s="52"/>
      <c r="K25" s="52"/>
      <c r="L25" s="52"/>
      <c r="M25" s="52"/>
      <c r="N25" s="53">
        <f t="shared" si="0"/>
        <v>0</v>
      </c>
    </row>
    <row r="26" spans="2:14" ht="18.75" x14ac:dyDescent="0.25">
      <c r="B26" s="48">
        <f t="shared" si="1"/>
        <v>18</v>
      </c>
      <c r="C26" s="48" t="s">
        <v>158</v>
      </c>
      <c r="D26" s="49" t="s">
        <v>138</v>
      </c>
      <c r="E26" s="50"/>
      <c r="F26" s="50"/>
      <c r="G26" s="50"/>
      <c r="H26" s="50"/>
      <c r="I26" s="51"/>
      <c r="J26" s="52"/>
      <c r="K26" s="52"/>
      <c r="L26" s="52"/>
      <c r="M26" s="52"/>
      <c r="N26" s="53">
        <f t="shared" si="0"/>
        <v>0</v>
      </c>
    </row>
    <row r="27" spans="2:14" ht="18.75" x14ac:dyDescent="0.25">
      <c r="B27" s="48">
        <f t="shared" si="1"/>
        <v>19</v>
      </c>
      <c r="C27" s="48" t="s">
        <v>159</v>
      </c>
      <c r="D27" s="49" t="s">
        <v>139</v>
      </c>
      <c r="E27" s="50"/>
      <c r="F27" s="50"/>
      <c r="G27" s="50"/>
      <c r="H27" s="50"/>
      <c r="I27" s="51"/>
      <c r="J27" s="52"/>
      <c r="K27" s="52"/>
      <c r="L27" s="52"/>
      <c r="M27" s="52"/>
      <c r="N27" s="53">
        <f t="shared" si="0"/>
        <v>0</v>
      </c>
    </row>
    <row r="28" spans="2:14" ht="18.75" x14ac:dyDescent="0.25">
      <c r="B28" s="48">
        <f t="shared" si="1"/>
        <v>20</v>
      </c>
      <c r="C28" s="48" t="s">
        <v>160</v>
      </c>
      <c r="D28" s="49" t="s">
        <v>140</v>
      </c>
      <c r="E28" s="50"/>
      <c r="F28" s="50"/>
      <c r="G28" s="50"/>
      <c r="H28" s="50"/>
      <c r="I28" s="51"/>
      <c r="J28" s="52"/>
      <c r="K28" s="52"/>
      <c r="L28" s="52"/>
      <c r="M28" s="52"/>
      <c r="N28" s="53">
        <f t="shared" si="0"/>
        <v>0</v>
      </c>
    </row>
    <row r="29" spans="2:14" ht="18.75" x14ac:dyDescent="0.25">
      <c r="B29" s="48">
        <f t="shared" si="1"/>
        <v>21</v>
      </c>
      <c r="C29" s="48" t="s">
        <v>161</v>
      </c>
      <c r="D29" s="49" t="s">
        <v>141</v>
      </c>
      <c r="E29" s="50"/>
      <c r="F29" s="50"/>
      <c r="G29" s="50"/>
      <c r="H29" s="50"/>
      <c r="I29" s="51"/>
      <c r="J29" s="52"/>
      <c r="K29" s="52"/>
      <c r="L29" s="52"/>
      <c r="M29" s="52"/>
      <c r="N29" s="53">
        <f t="shared" si="0"/>
        <v>0</v>
      </c>
    </row>
    <row r="30" spans="2:14" x14ac:dyDescent="0.25">
      <c r="C30" s="64"/>
      <c r="D30" s="64"/>
      <c r="E30" s="43"/>
    </row>
    <row r="31" spans="2:14" x14ac:dyDescent="0.25">
      <c r="C31" s="64"/>
      <c r="D31" s="64"/>
      <c r="E31" s="43"/>
      <c r="H31" s="66" t="s">
        <v>18</v>
      </c>
      <c r="I31" s="66"/>
      <c r="J31" s="46">
        <f>COUNTIF(J9:J29,"&gt;=70")</f>
        <v>0</v>
      </c>
      <c r="K31" s="46">
        <f>COUNTIF(K9:K29,"&gt;=70")</f>
        <v>0</v>
      </c>
      <c r="L31" s="46">
        <f>COUNTIF(L9:L29,"&gt;=70")</f>
        <v>0</v>
      </c>
      <c r="M31" s="46">
        <f>COUNTIF(M9:M29,"&gt;=70")</f>
        <v>0</v>
      </c>
      <c r="N31" s="54">
        <f>COUNTIF(N9:N29,"&gt;=70")</f>
        <v>0</v>
      </c>
    </row>
    <row r="32" spans="2:14" x14ac:dyDescent="0.25">
      <c r="C32" s="64"/>
      <c r="D32" s="64"/>
      <c r="E32" s="42"/>
      <c r="H32" s="66" t="s">
        <v>19</v>
      </c>
      <c r="I32" s="66"/>
      <c r="J32" s="46">
        <f>COUNTIF(J9:J30,"&lt;70")</f>
        <v>0</v>
      </c>
      <c r="K32" s="46">
        <f>COUNTIF(K9:K30,"&lt;70")</f>
        <v>0</v>
      </c>
      <c r="L32" s="46">
        <f>COUNTIF(L9:L30,"&lt;70")</f>
        <v>0</v>
      </c>
      <c r="M32" s="46">
        <f>COUNTIF(M9:M30,"&lt;70")</f>
        <v>0</v>
      </c>
      <c r="N32" s="54">
        <f>COUNTIF(N9:N30,"&lt;70")</f>
        <v>21</v>
      </c>
    </row>
    <row r="33" spans="3:14" x14ac:dyDescent="0.25">
      <c r="C33" s="64"/>
      <c r="D33" s="64"/>
      <c r="E33" s="64"/>
      <c r="H33" s="66" t="s">
        <v>20</v>
      </c>
      <c r="I33" s="66"/>
      <c r="J33" s="46">
        <f>COUNT(J9:J29)</f>
        <v>0</v>
      </c>
      <c r="K33" s="46">
        <f>COUNT(K9:K29)</f>
        <v>0</v>
      </c>
      <c r="L33" s="46">
        <f>COUNT(L9:L29)</f>
        <v>0</v>
      </c>
      <c r="M33" s="46">
        <f>COUNT(M9:M29)</f>
        <v>0</v>
      </c>
      <c r="N33" s="54">
        <f>COUNT(N9:N29)</f>
        <v>21</v>
      </c>
    </row>
    <row r="34" spans="3:14" x14ac:dyDescent="0.25">
      <c r="C34" s="64"/>
      <c r="D34" s="64"/>
      <c r="E34" s="43"/>
      <c r="H34" s="67" t="s">
        <v>15</v>
      </c>
      <c r="I34" s="67"/>
      <c r="J34" s="55" t="e">
        <f>J31/J33</f>
        <v>#DIV/0!</v>
      </c>
      <c r="K34" s="56" t="e">
        <f t="shared" ref="K34:N34" si="2">K31/K33</f>
        <v>#DIV/0!</v>
      </c>
      <c r="L34" s="56" t="e">
        <f t="shared" si="2"/>
        <v>#DIV/0!</v>
      </c>
      <c r="M34" s="56" t="e">
        <f t="shared" si="2"/>
        <v>#DIV/0!</v>
      </c>
      <c r="N34" s="57">
        <f t="shared" si="2"/>
        <v>0</v>
      </c>
    </row>
    <row r="35" spans="3:14" x14ac:dyDescent="0.25">
      <c r="C35" s="64"/>
      <c r="D35" s="64"/>
      <c r="E35" s="43"/>
      <c r="H35" s="67" t="s">
        <v>16</v>
      </c>
      <c r="I35" s="67"/>
      <c r="J35" s="55" t="e">
        <f>J32/J33</f>
        <v>#DIV/0!</v>
      </c>
      <c r="K35" s="55" t="e">
        <f t="shared" ref="K35:N35" si="3">K32/K33</f>
        <v>#DIV/0!</v>
      </c>
      <c r="L35" s="56" t="e">
        <f t="shared" si="3"/>
        <v>#DIV/0!</v>
      </c>
      <c r="M35" s="56" t="e">
        <f t="shared" si="3"/>
        <v>#DIV/0!</v>
      </c>
      <c r="N35" s="57">
        <f t="shared" si="3"/>
        <v>1</v>
      </c>
    </row>
    <row r="36" spans="3:14" x14ac:dyDescent="0.25">
      <c r="C36" s="64"/>
      <c r="D36" s="64"/>
      <c r="E36" s="42"/>
    </row>
    <row r="37" spans="3:14" x14ac:dyDescent="0.25">
      <c r="C37" s="43"/>
      <c r="D37" s="43"/>
      <c r="E37" s="42"/>
    </row>
    <row r="39" spans="3:14" x14ac:dyDescent="0.25">
      <c r="J39" s="65"/>
      <c r="K39" s="65"/>
      <c r="L39" s="65"/>
      <c r="M39" s="65"/>
    </row>
    <row r="40" spans="3:14" x14ac:dyDescent="0.25">
      <c r="J40" s="63" t="s">
        <v>17</v>
      </c>
      <c r="K40" s="63"/>
      <c r="L40" s="63"/>
      <c r="M40" s="63"/>
    </row>
  </sheetData>
  <mergeCells count="21">
    <mergeCell ref="C36:D36"/>
    <mergeCell ref="J39:M39"/>
    <mergeCell ref="J40:M40"/>
    <mergeCell ref="C33:E33"/>
    <mergeCell ref="H33:I33"/>
    <mergeCell ref="C34:D34"/>
    <mergeCell ref="H34:I34"/>
    <mergeCell ref="C35:D35"/>
    <mergeCell ref="H35:I35"/>
    <mergeCell ref="D8:I8"/>
    <mergeCell ref="C30:D30"/>
    <mergeCell ref="C31:D31"/>
    <mergeCell ref="H31:I31"/>
    <mergeCell ref="C32:D32"/>
    <mergeCell ref="H32:I32"/>
    <mergeCell ref="B2:M2"/>
    <mergeCell ref="C3:M3"/>
    <mergeCell ref="D4:G4"/>
    <mergeCell ref="D6:G6"/>
    <mergeCell ref="I6:J6"/>
    <mergeCell ref="K6:M6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sheetPr>
    <pageSetUpPr fitToPage="1"/>
  </sheetPr>
  <dimension ref="B2:P35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3" width="8.28515625" customWidth="1"/>
    <col min="14" max="14" width="8.140625" customWidth="1"/>
    <col min="15" max="15" width="9" customWidth="1"/>
    <col min="16" max="16" width="2" customWidth="1"/>
    <col min="17" max="17" width="5.5703125" customWidth="1"/>
    <col min="18" max="18" width="49.140625" bestFit="1" customWidth="1"/>
    <col min="21" max="21" width="33" bestFit="1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"/>
      <c r="P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"/>
      <c r="P3" s="1"/>
    </row>
    <row r="4" spans="2:16" ht="15.75" x14ac:dyDescent="0.25">
      <c r="C4" t="s">
        <v>0</v>
      </c>
      <c r="D4" s="85" t="s">
        <v>162</v>
      </c>
      <c r="E4" s="85"/>
      <c r="F4" s="85"/>
      <c r="G4" s="85"/>
      <c r="I4" t="s">
        <v>1</v>
      </c>
      <c r="J4" s="84" t="s">
        <v>163</v>
      </c>
      <c r="K4" s="84"/>
      <c r="M4" t="s">
        <v>2</v>
      </c>
      <c r="N4" s="86">
        <f>'PARCIALES 211 A'!M4:M4</f>
        <v>45720</v>
      </c>
      <c r="O4" s="86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84" t="str">
        <f>'PARCIALES 211 A'!D6:G6</f>
        <v>FEB 25 - JUN 25</v>
      </c>
      <c r="E6" s="84"/>
      <c r="F6" s="84"/>
      <c r="G6" s="84"/>
      <c r="I6" s="76" t="s">
        <v>21</v>
      </c>
      <c r="J6" s="76"/>
      <c r="K6" s="37" t="str">
        <f>'PARCIALES 211 A'!K6:M6</f>
        <v>L.C. GUILLERMO MORALES CADENA</v>
      </c>
      <c r="L6" s="37"/>
      <c r="M6" s="37"/>
      <c r="N6" s="37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164</v>
      </c>
      <c r="D9" s="26" t="s">
        <v>178</v>
      </c>
      <c r="E9" s="27"/>
      <c r="F9" s="27"/>
      <c r="G9" s="27"/>
      <c r="H9" s="27"/>
      <c r="I9" s="28"/>
      <c r="J9" s="22">
        <v>100</v>
      </c>
      <c r="K9" s="22"/>
      <c r="L9" s="22"/>
      <c r="M9" s="22"/>
      <c r="N9" s="22"/>
      <c r="O9" s="23">
        <f>SUM(J9:N9)/5</f>
        <v>20</v>
      </c>
    </row>
    <row r="10" spans="2:16" ht="18.75" x14ac:dyDescent="0.3">
      <c r="B10" s="21">
        <f t="shared" ref="B10:B24" si="0">B9+1</f>
        <v>2</v>
      </c>
      <c r="C10" s="21" t="s">
        <v>165</v>
      </c>
      <c r="D10" s="26" t="s">
        <v>179</v>
      </c>
      <c r="E10" s="27"/>
      <c r="F10" s="27"/>
      <c r="G10" s="27"/>
      <c r="H10" s="27"/>
      <c r="I10" s="28"/>
      <c r="J10" s="22">
        <v>100</v>
      </c>
      <c r="K10" s="22"/>
      <c r="L10" s="22"/>
      <c r="M10" s="22"/>
      <c r="N10" s="22"/>
      <c r="O10" s="23">
        <f t="shared" ref="O10:O24" si="1">SUM(J10:N10)/5</f>
        <v>20</v>
      </c>
    </row>
    <row r="11" spans="2:16" ht="18.75" x14ac:dyDescent="0.3">
      <c r="B11" s="21">
        <f t="shared" si="0"/>
        <v>3</v>
      </c>
      <c r="C11" s="21" t="s">
        <v>166</v>
      </c>
      <c r="D11" s="26" t="s">
        <v>180</v>
      </c>
      <c r="E11" s="27"/>
      <c r="F11" s="27"/>
      <c r="G11" s="27"/>
      <c r="H11" s="27"/>
      <c r="I11" s="28"/>
      <c r="J11" s="22">
        <v>90</v>
      </c>
      <c r="K11" s="22"/>
      <c r="L11" s="22"/>
      <c r="M11" s="22"/>
      <c r="N11" s="22"/>
      <c r="O11" s="23">
        <f t="shared" si="1"/>
        <v>18</v>
      </c>
    </row>
    <row r="12" spans="2:16" ht="18.75" x14ac:dyDescent="0.3">
      <c r="B12" s="21">
        <f t="shared" si="0"/>
        <v>4</v>
      </c>
      <c r="C12" s="21" t="s">
        <v>167</v>
      </c>
      <c r="D12" s="26" t="s">
        <v>181</v>
      </c>
      <c r="E12" s="27"/>
      <c r="F12" s="27"/>
      <c r="G12" s="27"/>
      <c r="H12" s="27"/>
      <c r="I12" s="28"/>
      <c r="J12" s="22">
        <v>100</v>
      </c>
      <c r="K12" s="22"/>
      <c r="L12" s="22"/>
      <c r="M12" s="22"/>
      <c r="N12" s="22"/>
      <c r="O12" s="23">
        <f t="shared" si="1"/>
        <v>20</v>
      </c>
    </row>
    <row r="13" spans="2:16" ht="18.75" x14ac:dyDescent="0.3">
      <c r="B13" s="21">
        <f t="shared" si="0"/>
        <v>5</v>
      </c>
      <c r="C13" s="21" t="s">
        <v>168</v>
      </c>
      <c r="D13" s="26" t="s">
        <v>182</v>
      </c>
      <c r="E13" s="27"/>
      <c r="F13" s="27"/>
      <c r="G13" s="27"/>
      <c r="H13" s="27"/>
      <c r="I13" s="28"/>
      <c r="J13" s="22">
        <v>95</v>
      </c>
      <c r="K13" s="22"/>
      <c r="L13" s="22"/>
      <c r="M13" s="22"/>
      <c r="N13" s="22"/>
      <c r="O13" s="23">
        <f t="shared" si="1"/>
        <v>19</v>
      </c>
    </row>
    <row r="14" spans="2:16" ht="18.75" x14ac:dyDescent="0.3">
      <c r="B14" s="21">
        <f t="shared" si="0"/>
        <v>6</v>
      </c>
      <c r="C14" s="21" t="s">
        <v>169</v>
      </c>
      <c r="D14" s="26" t="s">
        <v>183</v>
      </c>
      <c r="E14" s="27"/>
      <c r="F14" s="27"/>
      <c r="G14" s="27"/>
      <c r="H14" s="27"/>
      <c r="I14" s="28"/>
      <c r="J14" s="22">
        <v>90</v>
      </c>
      <c r="K14" s="22"/>
      <c r="L14" s="22"/>
      <c r="M14" s="22"/>
      <c r="N14" s="22"/>
      <c r="O14" s="23">
        <f t="shared" si="1"/>
        <v>18</v>
      </c>
    </row>
    <row r="15" spans="2:16" ht="18.75" x14ac:dyDescent="0.3">
      <c r="B15" s="21">
        <f t="shared" si="0"/>
        <v>7</v>
      </c>
      <c r="C15" s="21" t="s">
        <v>170</v>
      </c>
      <c r="D15" s="26" t="s">
        <v>184</v>
      </c>
      <c r="E15" s="27"/>
      <c r="F15" s="27"/>
      <c r="G15" s="27"/>
      <c r="H15" s="27"/>
      <c r="I15" s="28"/>
      <c r="J15" s="22">
        <v>97.5</v>
      </c>
      <c r="K15" s="22"/>
      <c r="L15" s="22"/>
      <c r="M15" s="22"/>
      <c r="N15" s="22"/>
      <c r="O15" s="23">
        <f t="shared" si="1"/>
        <v>19.5</v>
      </c>
    </row>
    <row r="16" spans="2:16" ht="18.75" x14ac:dyDescent="0.3">
      <c r="B16" s="21">
        <f t="shared" si="0"/>
        <v>8</v>
      </c>
      <c r="C16" s="21" t="s">
        <v>171</v>
      </c>
      <c r="D16" s="26" t="s">
        <v>185</v>
      </c>
      <c r="E16" s="27"/>
      <c r="F16" s="27"/>
      <c r="G16" s="27"/>
      <c r="H16" s="27"/>
      <c r="I16" s="28"/>
      <c r="J16" s="22">
        <v>95</v>
      </c>
      <c r="K16" s="22"/>
      <c r="L16" s="22"/>
      <c r="M16" s="22"/>
      <c r="N16" s="22"/>
      <c r="O16" s="23">
        <f t="shared" si="1"/>
        <v>19</v>
      </c>
    </row>
    <row r="17" spans="2:15" ht="18.75" x14ac:dyDescent="0.3">
      <c r="B17" s="21">
        <f t="shared" si="0"/>
        <v>9</v>
      </c>
      <c r="C17" s="21" t="s">
        <v>172</v>
      </c>
      <c r="D17" s="26" t="s">
        <v>186</v>
      </c>
      <c r="E17" s="27"/>
      <c r="F17" s="27"/>
      <c r="G17" s="27"/>
      <c r="H17" s="27"/>
      <c r="I17" s="28"/>
      <c r="J17" s="22">
        <v>100</v>
      </c>
      <c r="K17" s="22"/>
      <c r="L17" s="22"/>
      <c r="M17" s="22"/>
      <c r="N17" s="22"/>
      <c r="O17" s="23">
        <f t="shared" si="1"/>
        <v>20</v>
      </c>
    </row>
    <row r="18" spans="2:15" ht="18.75" x14ac:dyDescent="0.3">
      <c r="B18" s="21">
        <f t="shared" si="0"/>
        <v>10</v>
      </c>
      <c r="C18" s="21" t="s">
        <v>173</v>
      </c>
      <c r="D18" s="26" t="s">
        <v>187</v>
      </c>
      <c r="E18" s="27"/>
      <c r="F18" s="27"/>
      <c r="G18" s="27"/>
      <c r="H18" s="27"/>
      <c r="I18" s="28"/>
      <c r="J18" s="22">
        <v>100</v>
      </c>
      <c r="K18" s="22"/>
      <c r="L18" s="22"/>
      <c r="M18" s="22"/>
      <c r="N18" s="22"/>
      <c r="O18" s="23">
        <f t="shared" si="1"/>
        <v>20</v>
      </c>
    </row>
    <row r="19" spans="2:15" ht="18.75" x14ac:dyDescent="0.3">
      <c r="B19" s="21">
        <f t="shared" si="0"/>
        <v>11</v>
      </c>
      <c r="C19" s="21" t="s">
        <v>174</v>
      </c>
      <c r="D19" s="26" t="s">
        <v>188</v>
      </c>
      <c r="E19" s="27"/>
      <c r="F19" s="27"/>
      <c r="G19" s="27"/>
      <c r="H19" s="27"/>
      <c r="I19" s="28"/>
      <c r="J19" s="22">
        <v>100</v>
      </c>
      <c r="K19" s="22"/>
      <c r="L19" s="22"/>
      <c r="M19" s="22"/>
      <c r="N19" s="22"/>
      <c r="O19" s="23">
        <f t="shared" si="1"/>
        <v>20</v>
      </c>
    </row>
    <row r="20" spans="2:15" ht="18.75" x14ac:dyDescent="0.3">
      <c r="B20" s="21">
        <f t="shared" si="0"/>
        <v>12</v>
      </c>
      <c r="C20" s="21" t="s">
        <v>175</v>
      </c>
      <c r="D20" s="26" t="s">
        <v>189</v>
      </c>
      <c r="E20" s="27"/>
      <c r="F20" s="27"/>
      <c r="G20" s="27"/>
      <c r="H20" s="27"/>
      <c r="I20" s="28"/>
      <c r="J20" s="22">
        <v>100</v>
      </c>
      <c r="K20" s="22"/>
      <c r="L20" s="22"/>
      <c r="M20" s="22"/>
      <c r="N20" s="22"/>
      <c r="O20" s="23">
        <f t="shared" si="1"/>
        <v>20</v>
      </c>
    </row>
    <row r="21" spans="2:15" ht="18.75" x14ac:dyDescent="0.3">
      <c r="B21" s="21">
        <f t="shared" si="0"/>
        <v>13</v>
      </c>
      <c r="C21" s="21" t="s">
        <v>176</v>
      </c>
      <c r="D21" s="26" t="s">
        <v>190</v>
      </c>
      <c r="E21" s="27"/>
      <c r="F21" s="27"/>
      <c r="G21" s="27"/>
      <c r="H21" s="27"/>
      <c r="I21" s="28"/>
      <c r="J21" s="22">
        <v>95</v>
      </c>
      <c r="K21" s="22"/>
      <c r="L21" s="22"/>
      <c r="M21" s="22"/>
      <c r="N21" s="22"/>
      <c r="O21" s="23">
        <f t="shared" si="1"/>
        <v>19</v>
      </c>
    </row>
    <row r="22" spans="2:15" ht="18.75" x14ac:dyDescent="0.3">
      <c r="B22" s="21">
        <f t="shared" si="0"/>
        <v>14</v>
      </c>
      <c r="C22" s="21" t="s">
        <v>177</v>
      </c>
      <c r="D22" s="26" t="s">
        <v>191</v>
      </c>
      <c r="E22" s="27"/>
      <c r="F22" s="27"/>
      <c r="G22" s="27"/>
      <c r="H22" s="27"/>
      <c r="I22" s="28"/>
      <c r="J22" s="22">
        <v>80</v>
      </c>
      <c r="K22" s="22"/>
      <c r="L22" s="22"/>
      <c r="M22" s="22"/>
      <c r="N22" s="22"/>
      <c r="O22" s="23">
        <f t="shared" si="1"/>
        <v>16</v>
      </c>
    </row>
    <row r="23" spans="2:15" ht="18.75" x14ac:dyDescent="0.3">
      <c r="B23" s="21">
        <f t="shared" si="0"/>
        <v>15</v>
      </c>
      <c r="C23" s="21" t="s">
        <v>192</v>
      </c>
      <c r="D23" s="26" t="s">
        <v>194</v>
      </c>
      <c r="E23" s="27"/>
      <c r="F23" s="27"/>
      <c r="G23" s="27"/>
      <c r="H23" s="27"/>
      <c r="I23" s="28"/>
      <c r="J23" s="22">
        <v>97.5</v>
      </c>
      <c r="K23" s="22"/>
      <c r="L23" s="22"/>
      <c r="M23" s="22"/>
      <c r="N23" s="22"/>
      <c r="O23" s="23">
        <f t="shared" si="1"/>
        <v>19.5</v>
      </c>
    </row>
    <row r="24" spans="2:15" ht="18.75" x14ac:dyDescent="0.3">
      <c r="B24" s="21">
        <f t="shared" si="0"/>
        <v>16</v>
      </c>
      <c r="C24" s="21" t="s">
        <v>193</v>
      </c>
      <c r="D24" s="26" t="s">
        <v>195</v>
      </c>
      <c r="E24" s="27"/>
      <c r="F24" s="27"/>
      <c r="G24" s="27"/>
      <c r="H24" s="27"/>
      <c r="I24" s="28"/>
      <c r="J24" s="22">
        <v>85</v>
      </c>
      <c r="K24" s="22"/>
      <c r="L24" s="22"/>
      <c r="M24" s="22"/>
      <c r="N24" s="22"/>
      <c r="O24" s="23">
        <f t="shared" si="1"/>
        <v>17</v>
      </c>
    </row>
    <row r="25" spans="2:15" x14ac:dyDescent="0.25">
      <c r="C25" s="76"/>
      <c r="D25" s="76"/>
      <c r="E25" s="1"/>
    </row>
    <row r="26" spans="2:15" x14ac:dyDescent="0.25">
      <c r="C26" s="76"/>
      <c r="D26" s="76"/>
      <c r="E26" s="1"/>
      <c r="H26" s="78" t="s">
        <v>18</v>
      </c>
      <c r="I26" s="78"/>
      <c r="J26" s="5">
        <f>COUNTIF(J9:J24,"&gt;=70")</f>
        <v>16</v>
      </c>
      <c r="K26" s="5">
        <f>COUNTIF(K9:K24,"&gt;=70")</f>
        <v>0</v>
      </c>
      <c r="L26" s="5">
        <f>COUNTIF(L9:L24,"&gt;=70")</f>
        <v>0</v>
      </c>
      <c r="M26" s="5"/>
      <c r="N26" s="5">
        <f>COUNTIF(N9:N24,"&gt;=70")</f>
        <v>0</v>
      </c>
      <c r="O26" s="15">
        <f>COUNTIF(O9:O24,"&gt;=70")</f>
        <v>0</v>
      </c>
    </row>
    <row r="27" spans="2:15" x14ac:dyDescent="0.25">
      <c r="C27" s="76"/>
      <c r="D27" s="76"/>
      <c r="E27" s="9"/>
      <c r="H27" s="78" t="s">
        <v>19</v>
      </c>
      <c r="I27" s="78"/>
      <c r="J27" s="5">
        <f>COUNTIF(J9:J25,"&lt;70")</f>
        <v>0</v>
      </c>
      <c r="K27" s="5">
        <f>COUNTIF(K9:K25,"&lt;70")</f>
        <v>0</v>
      </c>
      <c r="L27" s="5">
        <f>COUNTIF(L9:L25,"&lt;70")</f>
        <v>0</v>
      </c>
      <c r="M27" s="5"/>
      <c r="N27" s="5">
        <f>COUNTIF(N9:N25,"&lt;70")</f>
        <v>0</v>
      </c>
      <c r="O27" s="15">
        <f>COUNTIF(O9:O25,"&lt;70")</f>
        <v>16</v>
      </c>
    </row>
    <row r="28" spans="2:15" x14ac:dyDescent="0.25">
      <c r="C28" s="76"/>
      <c r="D28" s="76"/>
      <c r="E28" s="76"/>
      <c r="H28" s="78" t="s">
        <v>20</v>
      </c>
      <c r="I28" s="78"/>
      <c r="J28" s="5">
        <f>COUNT(J9:J24)</f>
        <v>16</v>
      </c>
      <c r="K28" s="5">
        <f>COUNT(K9:K24)</f>
        <v>0</v>
      </c>
      <c r="L28" s="5">
        <f>COUNT(L9:L24)</f>
        <v>0</v>
      </c>
      <c r="M28" s="5"/>
      <c r="N28" s="5">
        <f>COUNT(N9:N24)</f>
        <v>0</v>
      </c>
      <c r="O28" s="15">
        <f>COUNT(O9:O24)</f>
        <v>16</v>
      </c>
    </row>
    <row r="29" spans="2:15" x14ac:dyDescent="0.25">
      <c r="C29" s="76"/>
      <c r="D29" s="76"/>
      <c r="E29" s="1"/>
      <c r="H29" s="77" t="s">
        <v>15</v>
      </c>
      <c r="I29" s="77"/>
      <c r="J29" s="10">
        <f>J26/J28</f>
        <v>1</v>
      </c>
      <c r="K29" s="12" t="e">
        <f t="shared" ref="K29:O29" si="2">K26/K28</f>
        <v>#DIV/0!</v>
      </c>
      <c r="L29" s="12" t="e">
        <f t="shared" si="2"/>
        <v>#DIV/0!</v>
      </c>
      <c r="M29" s="12"/>
      <c r="N29" s="12" t="e">
        <f t="shared" si="2"/>
        <v>#DIV/0!</v>
      </c>
      <c r="O29" s="14">
        <f t="shared" si="2"/>
        <v>0</v>
      </c>
    </row>
    <row r="30" spans="2:15" x14ac:dyDescent="0.25">
      <c r="C30" s="76"/>
      <c r="D30" s="76"/>
      <c r="E30" s="1"/>
      <c r="H30" s="77" t="s">
        <v>16</v>
      </c>
      <c r="I30" s="77"/>
      <c r="J30" s="10">
        <f>J27/J28</f>
        <v>0</v>
      </c>
      <c r="K30" s="10" t="e">
        <f t="shared" ref="K30:O30" si="3">K27/K28</f>
        <v>#DIV/0!</v>
      </c>
      <c r="L30" s="12" t="e">
        <f t="shared" si="3"/>
        <v>#DIV/0!</v>
      </c>
      <c r="M30" s="12"/>
      <c r="N30" s="12" t="e">
        <f t="shared" si="3"/>
        <v>#DIV/0!</v>
      </c>
      <c r="O30" s="14">
        <f t="shared" si="3"/>
        <v>1</v>
      </c>
    </row>
    <row r="31" spans="2:15" x14ac:dyDescent="0.25">
      <c r="C31" s="76"/>
      <c r="D31" s="76"/>
      <c r="E31" s="9"/>
    </row>
    <row r="32" spans="2:15" x14ac:dyDescent="0.25">
      <c r="C32" s="1"/>
      <c r="D32" s="1"/>
      <c r="E32" s="9"/>
    </row>
    <row r="34" spans="10:14" x14ac:dyDescent="0.25">
      <c r="J34" s="83"/>
      <c r="K34" s="83"/>
      <c r="L34" s="83"/>
      <c r="M34" s="83"/>
      <c r="N34" s="83"/>
    </row>
    <row r="35" spans="10:14" x14ac:dyDescent="0.25">
      <c r="J35" s="82" t="s">
        <v>17</v>
      </c>
      <c r="K35" s="82"/>
      <c r="L35" s="82"/>
      <c r="M35" s="82"/>
      <c r="N35" s="82"/>
    </row>
  </sheetData>
  <mergeCells count="22">
    <mergeCell ref="D6:G6"/>
    <mergeCell ref="I6:J6"/>
    <mergeCell ref="B2:N2"/>
    <mergeCell ref="C3:N3"/>
    <mergeCell ref="D4:G4"/>
    <mergeCell ref="J4:K4"/>
    <mergeCell ref="N4:O4"/>
    <mergeCell ref="D8:I8"/>
    <mergeCell ref="C25:D25"/>
    <mergeCell ref="C26:D26"/>
    <mergeCell ref="H26:I26"/>
    <mergeCell ref="C27:D27"/>
    <mergeCell ref="H27:I27"/>
    <mergeCell ref="C28:E28"/>
    <mergeCell ref="H28:I28"/>
    <mergeCell ref="J35:N35"/>
    <mergeCell ref="C29:D29"/>
    <mergeCell ref="H29:I29"/>
    <mergeCell ref="C30:D30"/>
    <mergeCell ref="H30:I30"/>
    <mergeCell ref="C31:D31"/>
    <mergeCell ref="J34:N3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6" x14ac:dyDescent="0.25">
      <c r="C4" t="s">
        <v>0</v>
      </c>
      <c r="D4" s="80" t="str">
        <f>'PARCIALES 405 A'!D4:G4</f>
        <v>DESARROLLO SUSTENTABLE</v>
      </c>
      <c r="E4" s="80"/>
      <c r="F4" s="80"/>
      <c r="G4" s="80"/>
      <c r="I4" t="s">
        <v>1</v>
      </c>
      <c r="J4" s="81" t="str">
        <f>'PARCIALES 405 A'!J4:K4</f>
        <v>405 A</v>
      </c>
      <c r="K4" s="81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1" t="str">
        <f>'PARCIALES 405 A'!D6:G6</f>
        <v>FEB 25 - JUN 25</v>
      </c>
      <c r="E6" s="81"/>
      <c r="F6" s="81"/>
      <c r="G6" s="81"/>
      <c r="I6" s="76" t="s">
        <v>21</v>
      </c>
      <c r="J6" s="76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22</v>
      </c>
      <c r="K8" s="5" t="s">
        <v>23</v>
      </c>
    </row>
    <row r="9" spans="2:16" x14ac:dyDescent="0.25">
      <c r="B9" s="7">
        <v>1</v>
      </c>
      <c r="C9" s="7" t="e">
        <f>'PARCIALES 405 A'!#REF!</f>
        <v>#REF!</v>
      </c>
      <c r="D9" s="36" t="e">
        <f>'PARCIALES 405 A'!#REF!</f>
        <v>#REF!</v>
      </c>
      <c r="E9" s="29"/>
      <c r="F9" s="29"/>
      <c r="G9" s="29"/>
      <c r="H9" s="29"/>
      <c r="I9" s="30"/>
      <c r="J9" s="13" t="e">
        <f>'PARCIALES 405 A'!#REF!</f>
        <v>#REF!</v>
      </c>
      <c r="K9" s="13" t="e">
        <f t="shared" ref="K9:K30" si="0">+J9</f>
        <v>#REF!</v>
      </c>
    </row>
    <row r="10" spans="2:16" x14ac:dyDescent="0.25">
      <c r="B10" s="7">
        <f>B9+1</f>
        <v>2</v>
      </c>
      <c r="C10" s="7" t="str">
        <f>'PARCIALES 405 A'!C9</f>
        <v>231U0188</v>
      </c>
      <c r="D10" s="36" t="str">
        <f>'PARCIALES 405 A'!D9:I9</f>
        <v>CHAGALA FISCAL MIGUEL ANGEL</v>
      </c>
      <c r="E10" s="29"/>
      <c r="F10" s="29"/>
      <c r="G10" s="29"/>
      <c r="H10" s="29"/>
      <c r="I10" s="30"/>
      <c r="J10" s="13">
        <f>'PARCIALES 405 A'!O9</f>
        <v>20</v>
      </c>
      <c r="K10" s="13">
        <f t="shared" si="0"/>
        <v>20</v>
      </c>
    </row>
    <row r="11" spans="2:16" x14ac:dyDescent="0.25">
      <c r="B11" s="7">
        <f t="shared" ref="B11:B30" si="1">B10+1</f>
        <v>3</v>
      </c>
      <c r="C11" s="7" t="str">
        <f>'PARCIALES 405 A'!C10</f>
        <v>231U0189</v>
      </c>
      <c r="D11" s="36" t="str">
        <f>'PARCIALES 405 A'!D10:I10</f>
        <v>CHAPOL MARTINEZ KARLA MONSERRAT</v>
      </c>
      <c r="E11" s="29"/>
      <c r="F11" s="29"/>
      <c r="G11" s="29"/>
      <c r="H11" s="29"/>
      <c r="I11" s="30"/>
      <c r="J11" s="13">
        <f>'PARCIALES 405 A'!O10</f>
        <v>20</v>
      </c>
      <c r="K11" s="13">
        <f t="shared" si="0"/>
        <v>20</v>
      </c>
    </row>
    <row r="12" spans="2:16" x14ac:dyDescent="0.25">
      <c r="B12" s="7">
        <f t="shared" si="1"/>
        <v>4</v>
      </c>
      <c r="C12" s="7" t="str">
        <f>'PARCIALES 405 A'!C11</f>
        <v>231U0191</v>
      </c>
      <c r="D12" s="36" t="str">
        <f>'PARCIALES 405 A'!D11:I11</f>
        <v>COBAXIN XOLO YANET</v>
      </c>
      <c r="E12" s="29"/>
      <c r="F12" s="29"/>
      <c r="G12" s="29"/>
      <c r="H12" s="29"/>
      <c r="I12" s="30"/>
      <c r="J12" s="13">
        <f>'PARCIALES 405 A'!O11</f>
        <v>18</v>
      </c>
      <c r="K12" s="13">
        <f t="shared" si="0"/>
        <v>18</v>
      </c>
    </row>
    <row r="13" spans="2:16" x14ac:dyDescent="0.25">
      <c r="B13" s="7">
        <f t="shared" si="1"/>
        <v>5</v>
      </c>
      <c r="C13" s="7" t="str">
        <f>'PARCIALES 405 A'!C12</f>
        <v>231U0192</v>
      </c>
      <c r="D13" s="36" t="str">
        <f>'PARCIALES 405 A'!D12:I12</f>
        <v>COBIX OSORIO CARLOS AUGUSTO</v>
      </c>
      <c r="E13" s="29"/>
      <c r="F13" s="29"/>
      <c r="G13" s="29"/>
      <c r="H13" s="29"/>
      <c r="I13" s="30"/>
      <c r="J13" s="13">
        <f>'PARCIALES 405 A'!O12</f>
        <v>20</v>
      </c>
      <c r="K13" s="13">
        <f t="shared" si="0"/>
        <v>20</v>
      </c>
    </row>
    <row r="14" spans="2:16" x14ac:dyDescent="0.25">
      <c r="B14" s="7">
        <f t="shared" si="1"/>
        <v>6</v>
      </c>
      <c r="C14" s="7" t="e">
        <f>'PARCIALES 405 A'!#REF!</f>
        <v>#REF!</v>
      </c>
      <c r="D14" s="36" t="e">
        <f>'PARCIALES 405 A'!#REF!</f>
        <v>#REF!</v>
      </c>
      <c r="E14" s="29"/>
      <c r="F14" s="29"/>
      <c r="G14" s="29"/>
      <c r="H14" s="29"/>
      <c r="I14" s="30"/>
      <c r="J14" s="13" t="e">
        <f>'PARCIALES 405 A'!#REF!</f>
        <v>#REF!</v>
      </c>
      <c r="K14" s="13" t="e">
        <f t="shared" si="0"/>
        <v>#REF!</v>
      </c>
    </row>
    <row r="15" spans="2:16" x14ac:dyDescent="0.25">
      <c r="B15" s="7">
        <f t="shared" si="1"/>
        <v>7</v>
      </c>
      <c r="C15" s="7" t="str">
        <f>'PARCIALES 405 A'!C13</f>
        <v>231U0197</v>
      </c>
      <c r="D15" s="36" t="str">
        <f>'PARCIALES 405 A'!D13:I13</f>
        <v>DOMINGUEZ MORALES XIMENA</v>
      </c>
      <c r="E15" s="29"/>
      <c r="F15" s="29"/>
      <c r="G15" s="29"/>
      <c r="H15" s="29"/>
      <c r="I15" s="30"/>
      <c r="J15" s="13">
        <f>'PARCIALES 405 A'!O13</f>
        <v>19</v>
      </c>
      <c r="K15" s="13">
        <f t="shared" si="0"/>
        <v>19</v>
      </c>
      <c r="P15" s="18"/>
    </row>
    <row r="16" spans="2:16" x14ac:dyDescent="0.25">
      <c r="B16" s="7">
        <f t="shared" si="1"/>
        <v>8</v>
      </c>
      <c r="C16" s="7" t="str">
        <f>'PARCIALES 405 A'!C14</f>
        <v>231U0201</v>
      </c>
      <c r="D16" s="36" t="str">
        <f>'PARCIALES 405 A'!D14:I14</f>
        <v>GARCIA CANELA FRANCISCO</v>
      </c>
      <c r="E16" s="29"/>
      <c r="F16" s="29"/>
      <c r="G16" s="29"/>
      <c r="H16" s="29"/>
      <c r="I16" s="30"/>
      <c r="J16" s="13">
        <f>'PARCIALES 405 A'!O14</f>
        <v>18</v>
      </c>
      <c r="K16" s="13">
        <f t="shared" si="0"/>
        <v>18</v>
      </c>
    </row>
    <row r="17" spans="2:11" x14ac:dyDescent="0.25">
      <c r="B17" s="7">
        <f t="shared" si="1"/>
        <v>9</v>
      </c>
      <c r="C17" s="7" t="str">
        <f>'PARCIALES 405 A'!C15</f>
        <v>231U0208</v>
      </c>
      <c r="D17" s="36" t="str">
        <f>'PARCIALES 405 A'!D15:I15</f>
        <v>MARCIAL GARCIA ALAN ANTONIO</v>
      </c>
      <c r="E17" s="29"/>
      <c r="F17" s="29"/>
      <c r="G17" s="29"/>
      <c r="H17" s="29"/>
      <c r="I17" s="30"/>
      <c r="J17" s="13">
        <f>'PARCIALES 405 A'!O15</f>
        <v>19.5</v>
      </c>
      <c r="K17" s="13">
        <f t="shared" si="0"/>
        <v>19.5</v>
      </c>
    </row>
    <row r="18" spans="2:11" x14ac:dyDescent="0.25">
      <c r="B18" s="7">
        <f t="shared" si="1"/>
        <v>10</v>
      </c>
      <c r="C18" s="7" t="str">
        <f>'PARCIALES 405 A'!C16</f>
        <v>231U0213</v>
      </c>
      <c r="D18" s="36" t="str">
        <f>'PARCIALES 405 A'!D16:I16</f>
        <v>MORALES CANO AISHA SHECCID</v>
      </c>
      <c r="E18" s="29"/>
      <c r="F18" s="29"/>
      <c r="G18" s="29"/>
      <c r="H18" s="29"/>
      <c r="I18" s="30"/>
      <c r="J18" s="13">
        <f>'PARCIALES 405 A'!O16</f>
        <v>19</v>
      </c>
      <c r="K18" s="13">
        <f t="shared" si="0"/>
        <v>19</v>
      </c>
    </row>
    <row r="19" spans="2:11" x14ac:dyDescent="0.25">
      <c r="B19" s="7">
        <f t="shared" si="1"/>
        <v>11</v>
      </c>
      <c r="C19" s="7" t="str">
        <f>'PARCIALES 405 A'!C17</f>
        <v>221U0313</v>
      </c>
      <c r="D19" s="36" t="str">
        <f>'PARCIALES 405 A'!D17:I17</f>
        <v>MORALES HERNANDEZ SAMUEL</v>
      </c>
      <c r="E19" s="29"/>
      <c r="F19" s="29"/>
      <c r="G19" s="29"/>
      <c r="H19" s="29"/>
      <c r="I19" s="30"/>
      <c r="J19" s="13">
        <f>'PARCIALES 405 A'!O17</f>
        <v>20</v>
      </c>
      <c r="K19" s="13">
        <f t="shared" si="0"/>
        <v>20</v>
      </c>
    </row>
    <row r="20" spans="2:11" x14ac:dyDescent="0.25">
      <c r="B20" s="7">
        <f t="shared" si="1"/>
        <v>12</v>
      </c>
      <c r="C20" s="7" t="str">
        <f>'PARCIALES 405 A'!C18</f>
        <v>231U0216</v>
      </c>
      <c r="D20" s="36" t="str">
        <f>'PARCIALES 405 A'!D18:I18</f>
        <v>MORTERA ELIAS ALEXANDER</v>
      </c>
      <c r="E20" s="29"/>
      <c r="F20" s="29"/>
      <c r="G20" s="29"/>
      <c r="H20" s="29"/>
      <c r="I20" s="30"/>
      <c r="J20" s="13">
        <f>'PARCIALES 405 A'!O18</f>
        <v>20</v>
      </c>
      <c r="K20" s="13">
        <f t="shared" si="0"/>
        <v>20</v>
      </c>
    </row>
    <row r="21" spans="2:11" x14ac:dyDescent="0.25">
      <c r="B21" s="7">
        <f t="shared" si="1"/>
        <v>13</v>
      </c>
      <c r="C21" s="7" t="str">
        <f>'PARCIALES 405 A'!C19</f>
        <v>231U0237</v>
      </c>
      <c r="D21" s="36" t="str">
        <f>'PARCIALES 405 A'!D19:I19</f>
        <v>ORGANISTA VILLASECA SIGRID SUZETTE</v>
      </c>
      <c r="E21" s="29"/>
      <c r="F21" s="29"/>
      <c r="G21" s="29"/>
      <c r="H21" s="29"/>
      <c r="I21" s="30"/>
      <c r="J21" s="13">
        <f>'PARCIALES 405 A'!O19</f>
        <v>20</v>
      </c>
      <c r="K21" s="13">
        <f t="shared" si="0"/>
        <v>20</v>
      </c>
    </row>
    <row r="22" spans="2:11" x14ac:dyDescent="0.25">
      <c r="B22" s="7">
        <f t="shared" si="1"/>
        <v>14</v>
      </c>
      <c r="C22" s="7" t="str">
        <f>'PARCIALES 405 A'!C20</f>
        <v>231U0223</v>
      </c>
      <c r="D22" s="36" t="str">
        <f>'PARCIALES 405 A'!D20:I20</f>
        <v>PUCHETA VILLALOBOS JOSE MANUEL</v>
      </c>
      <c r="E22" s="29"/>
      <c r="F22" s="29"/>
      <c r="G22" s="29"/>
      <c r="H22" s="29"/>
      <c r="I22" s="30"/>
      <c r="J22" s="13">
        <f>'PARCIALES 405 A'!O20</f>
        <v>20</v>
      </c>
      <c r="K22" s="13">
        <f t="shared" si="0"/>
        <v>20</v>
      </c>
    </row>
    <row r="23" spans="2:11" x14ac:dyDescent="0.25">
      <c r="B23" s="7">
        <f t="shared" si="1"/>
        <v>15</v>
      </c>
      <c r="C23" s="7" t="str">
        <f>'PARCIALES 405 A'!C21</f>
        <v>231U0224</v>
      </c>
      <c r="D23" s="36" t="str">
        <f>'PARCIALES 405 A'!D21:I21</f>
        <v>QUEZADA CHACHA CARLOS RAYMUNDO</v>
      </c>
      <c r="E23" s="29"/>
      <c r="F23" s="29"/>
      <c r="G23" s="29"/>
      <c r="H23" s="29"/>
      <c r="I23" s="30"/>
      <c r="J23" s="13">
        <f>'PARCIALES 405 A'!O21</f>
        <v>19</v>
      </c>
      <c r="K23" s="13">
        <f t="shared" si="0"/>
        <v>19</v>
      </c>
    </row>
    <row r="24" spans="2:11" x14ac:dyDescent="0.25">
      <c r="B24" s="7">
        <f t="shared" si="1"/>
        <v>16</v>
      </c>
      <c r="C24" s="7" t="e">
        <f>'PARCIALES 405 A'!#REF!</f>
        <v>#REF!</v>
      </c>
      <c r="D24" s="36" t="e">
        <f>'PARCIALES 405 A'!#REF!</f>
        <v>#REF!</v>
      </c>
      <c r="E24" s="29"/>
      <c r="F24" s="29"/>
      <c r="G24" s="29"/>
      <c r="H24" s="29"/>
      <c r="I24" s="30"/>
      <c r="J24" s="13" t="e">
        <f>'PARCIALES 405 A'!#REF!</f>
        <v>#REF!</v>
      </c>
      <c r="K24" s="13" t="e">
        <f t="shared" si="0"/>
        <v>#REF!</v>
      </c>
    </row>
    <row r="25" spans="2:11" x14ac:dyDescent="0.25">
      <c r="B25" s="7">
        <f t="shared" si="1"/>
        <v>17</v>
      </c>
      <c r="C25" s="7" t="str">
        <f>'PARCIALES 405 A'!C22</f>
        <v>231U0228</v>
      </c>
      <c r="D25" s="36" t="str">
        <f>'PARCIALES 405 A'!D22:I22</f>
        <v>ROVIRA MACARIO EDUARDO</v>
      </c>
      <c r="E25" s="29"/>
      <c r="F25" s="29"/>
      <c r="G25" s="29"/>
      <c r="H25" s="29"/>
      <c r="I25" s="30"/>
      <c r="J25" s="13">
        <f>'PARCIALES 405 A'!O22</f>
        <v>16</v>
      </c>
      <c r="K25" s="13">
        <f t="shared" si="0"/>
        <v>16</v>
      </c>
    </row>
    <row r="26" spans="2:11" x14ac:dyDescent="0.25">
      <c r="B26" s="7">
        <f t="shared" si="1"/>
        <v>18</v>
      </c>
      <c r="C26" s="7" t="e">
        <f>'PARCIALES 405 A'!#REF!</f>
        <v>#REF!</v>
      </c>
      <c r="D26" s="36" t="e">
        <f>'PARCIALES 405 A'!#REF!</f>
        <v>#REF!</v>
      </c>
      <c r="E26" s="29"/>
      <c r="F26" s="29"/>
      <c r="G26" s="29"/>
      <c r="H26" s="29"/>
      <c r="I26" s="30"/>
      <c r="J26" s="13" t="e">
        <f>'PARCIALES 405 A'!#REF!</f>
        <v>#REF!</v>
      </c>
      <c r="K26" s="13" t="e">
        <f t="shared" si="0"/>
        <v>#REF!</v>
      </c>
    </row>
    <row r="27" spans="2:11" x14ac:dyDescent="0.25">
      <c r="B27" s="7">
        <f t="shared" si="1"/>
        <v>19</v>
      </c>
      <c r="C27" s="7" t="str">
        <f>'PARCIALES 405 A'!C23</f>
        <v>231U0232</v>
      </c>
      <c r="D27" s="36" t="str">
        <f>'PARCIALES 405 A'!D23:I23</f>
        <v>TEPOX CHAPOL CARLOS</v>
      </c>
      <c r="E27" s="29"/>
      <c r="F27" s="29"/>
      <c r="G27" s="29"/>
      <c r="H27" s="29"/>
      <c r="I27" s="30"/>
      <c r="J27" s="13">
        <f>'PARCIALES 405 A'!O23</f>
        <v>19.5</v>
      </c>
      <c r="K27" s="13">
        <f t="shared" si="0"/>
        <v>19.5</v>
      </c>
    </row>
    <row r="28" spans="2:11" x14ac:dyDescent="0.25">
      <c r="B28" s="7">
        <f t="shared" si="1"/>
        <v>20</v>
      </c>
      <c r="C28" s="7" t="str">
        <f>'PARCIALES 405 A'!C24</f>
        <v>231U0234</v>
      </c>
      <c r="D28" s="36" t="str">
        <f>'PARCIALES 405 A'!D24:I24</f>
        <v>VILLAFUERTE CHONTAL YOSHUA</v>
      </c>
      <c r="E28" s="29"/>
      <c r="F28" s="29"/>
      <c r="G28" s="29"/>
      <c r="H28" s="29"/>
      <c r="I28" s="30"/>
      <c r="J28" s="13">
        <f>'PARCIALES 405 A'!O24</f>
        <v>17</v>
      </c>
      <c r="K28" s="13">
        <f t="shared" si="0"/>
        <v>17</v>
      </c>
    </row>
    <row r="29" spans="2:11" x14ac:dyDescent="0.25">
      <c r="B29" s="7">
        <f t="shared" si="1"/>
        <v>21</v>
      </c>
      <c r="C29" s="7" t="e">
        <f>'PARCIALES 405 A'!#REF!</f>
        <v>#REF!</v>
      </c>
      <c r="D29" s="36" t="e">
        <f>'PARCIALES 405 A'!#REF!</f>
        <v>#REF!</v>
      </c>
      <c r="E29" s="29"/>
      <c r="F29" s="29"/>
      <c r="G29" s="29"/>
      <c r="H29" s="29"/>
      <c r="I29" s="30"/>
      <c r="J29" s="13" t="e">
        <f>'PARCIALES 405 A'!#REF!</f>
        <v>#REF!</v>
      </c>
      <c r="K29" s="13" t="e">
        <f t="shared" si="0"/>
        <v>#REF!</v>
      </c>
    </row>
    <row r="30" spans="2:11" x14ac:dyDescent="0.25">
      <c r="B30" s="7">
        <f t="shared" si="1"/>
        <v>22</v>
      </c>
      <c r="C30" s="7" t="e">
        <f>'PARCIALES 405 A'!#REF!</f>
        <v>#REF!</v>
      </c>
      <c r="D30" s="36" t="e">
        <f>'PARCIALES 405 A'!#REF!</f>
        <v>#REF!</v>
      </c>
      <c r="E30" s="29"/>
      <c r="F30" s="29"/>
      <c r="G30" s="29"/>
      <c r="H30" s="29"/>
      <c r="I30" s="30"/>
      <c r="J30" s="13" t="e">
        <f>'PARCIALES 405 A'!#REF!</f>
        <v>#REF!</v>
      </c>
      <c r="K30" s="13" t="e">
        <f t="shared" si="0"/>
        <v>#REF!</v>
      </c>
    </row>
    <row r="31" spans="2:11" x14ac:dyDescent="0.25">
      <c r="C31" s="76"/>
      <c r="D31" s="76"/>
      <c r="E31" s="1"/>
    </row>
    <row r="32" spans="2:11" x14ac:dyDescent="0.25">
      <c r="C32" s="76"/>
      <c r="D32" s="76"/>
      <c r="E32" s="1"/>
      <c r="H32" s="78" t="s">
        <v>18</v>
      </c>
      <c r="I32" s="78"/>
      <c r="J32" s="5">
        <f>COUNTIF(K9:K30,"&gt;=70")</f>
        <v>0</v>
      </c>
      <c r="K32" s="1"/>
    </row>
    <row r="33" spans="3:11" x14ac:dyDescent="0.25">
      <c r="C33" s="76"/>
      <c r="D33" s="76"/>
      <c r="E33" s="9"/>
      <c r="H33" s="78" t="s">
        <v>19</v>
      </c>
      <c r="I33" s="78"/>
      <c r="J33" s="5">
        <f>COUNTIF(K9:K30,"&lt;70")</f>
        <v>16</v>
      </c>
      <c r="K33" s="1"/>
    </row>
    <row r="34" spans="3:11" x14ac:dyDescent="0.25">
      <c r="C34" s="76"/>
      <c r="D34" s="76"/>
      <c r="E34" s="76"/>
      <c r="H34" s="78" t="s">
        <v>20</v>
      </c>
      <c r="I34" s="78"/>
      <c r="J34" s="5">
        <f>COUNT(J9:J30)</f>
        <v>16</v>
      </c>
      <c r="K34" s="1"/>
    </row>
    <row r="35" spans="3:11" x14ac:dyDescent="0.25">
      <c r="C35" s="76"/>
      <c r="D35" s="76"/>
      <c r="E35" s="1"/>
      <c r="H35" s="77" t="s">
        <v>15</v>
      </c>
      <c r="I35" s="77"/>
      <c r="J35" s="10">
        <f>J32/J34</f>
        <v>0</v>
      </c>
      <c r="K35" s="16"/>
    </row>
    <row r="36" spans="3:11" x14ac:dyDescent="0.25">
      <c r="C36" s="76"/>
      <c r="D36" s="76"/>
      <c r="E36" s="1"/>
      <c r="H36" s="77" t="s">
        <v>16</v>
      </c>
      <c r="I36" s="77"/>
      <c r="J36" s="10">
        <f>J33/J34</f>
        <v>1</v>
      </c>
      <c r="K36" s="17"/>
    </row>
    <row r="37" spans="3:11" x14ac:dyDescent="0.25">
      <c r="C37" s="76"/>
      <c r="D37" s="76"/>
      <c r="E37" s="9"/>
    </row>
    <row r="38" spans="3:11" x14ac:dyDescent="0.25">
      <c r="C38" s="1"/>
      <c r="D38" s="1"/>
      <c r="E38" s="9"/>
    </row>
    <row r="40" spans="3:11" x14ac:dyDescent="0.25">
      <c r="J40" s="76"/>
      <c r="K40" s="76"/>
    </row>
    <row r="41" spans="3:11" x14ac:dyDescent="0.25">
      <c r="J41" s="75"/>
      <c r="K41" s="75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31:D31"/>
    <mergeCell ref="C32:D32"/>
    <mergeCell ref="H32:I32"/>
    <mergeCell ref="C33:D33"/>
    <mergeCell ref="H33:I33"/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sheetPr>
    <pageSetUpPr fitToPage="1"/>
  </sheetPr>
  <dimension ref="B2:P30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4" width="8.5703125" customWidth="1"/>
    <col min="15" max="15" width="7.42578125" customWidth="1"/>
    <col min="16" max="16" width="1.42578125" customWidth="1"/>
    <col min="17" max="17" width="5.5703125" customWidth="1"/>
    <col min="18" max="18" width="47.42578125" bestFit="1" customWidth="1"/>
    <col min="20" max="20" width="12.28515625" customWidth="1"/>
    <col min="21" max="21" width="25.42578125" bestFit="1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"/>
      <c r="P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"/>
      <c r="P3" s="1"/>
    </row>
    <row r="4" spans="2:16" ht="15.75" x14ac:dyDescent="0.25">
      <c r="C4" t="s">
        <v>0</v>
      </c>
      <c r="D4" s="91" t="s">
        <v>196</v>
      </c>
      <c r="E4" s="91"/>
      <c r="F4" s="91"/>
      <c r="G4" s="91"/>
      <c r="I4" t="s">
        <v>1</v>
      </c>
      <c r="J4" s="84" t="s">
        <v>295</v>
      </c>
      <c r="K4" s="84"/>
      <c r="M4" t="s">
        <v>2</v>
      </c>
      <c r="N4" s="86">
        <f>'PARCIALES 211 A'!M4:M4</f>
        <v>45720</v>
      </c>
      <c r="O4" s="86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84" t="str">
        <f>'PARCIALES 211 A'!D6:G6</f>
        <v>FEB 25 - JUN 25</v>
      </c>
      <c r="E6" s="84"/>
      <c r="F6" s="84"/>
      <c r="G6" s="84"/>
      <c r="I6" s="76" t="s">
        <v>21</v>
      </c>
      <c r="J6" s="76"/>
      <c r="K6" s="87" t="str">
        <f>'PARCIALES 211 A'!K6:M6</f>
        <v>L.C. GUILLERMO MORALES CADENA</v>
      </c>
      <c r="L6" s="87"/>
      <c r="M6" s="87"/>
      <c r="N6" s="87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88" t="s">
        <v>5</v>
      </c>
      <c r="E8" s="89"/>
      <c r="F8" s="89"/>
      <c r="G8" s="89"/>
      <c r="H8" s="89"/>
      <c r="I8" s="9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197</v>
      </c>
      <c r="D9" s="26" t="s">
        <v>198</v>
      </c>
      <c r="E9" s="27"/>
      <c r="F9" s="27"/>
      <c r="G9" s="27"/>
      <c r="H9" s="27"/>
      <c r="I9" s="28"/>
      <c r="J9" s="22"/>
      <c r="K9" s="22"/>
      <c r="L9" s="24"/>
      <c r="M9" s="22"/>
      <c r="N9" s="22"/>
      <c r="O9" s="23">
        <f>SUM(J9:N9)/5</f>
        <v>0</v>
      </c>
    </row>
    <row r="10" spans="2:16" ht="18.75" x14ac:dyDescent="0.3">
      <c r="B10" s="21">
        <f>B9+1</f>
        <v>2</v>
      </c>
      <c r="C10" s="21" t="s">
        <v>199</v>
      </c>
      <c r="D10" s="26" t="s">
        <v>208</v>
      </c>
      <c r="E10" s="27"/>
      <c r="F10" s="27"/>
      <c r="G10" s="27"/>
      <c r="H10" s="27"/>
      <c r="I10" s="28"/>
      <c r="J10" s="22"/>
      <c r="K10" s="22"/>
      <c r="L10" s="22"/>
      <c r="M10" s="22"/>
      <c r="N10" s="22"/>
      <c r="O10" s="23">
        <f t="shared" ref="O10:O19" si="0">SUM(J10:N10)/5</f>
        <v>0</v>
      </c>
    </row>
    <row r="11" spans="2:16" ht="18.75" x14ac:dyDescent="0.3">
      <c r="B11" s="21">
        <f t="shared" ref="B11:B19" si="1">B10+1</f>
        <v>3</v>
      </c>
      <c r="C11" s="21" t="s">
        <v>200</v>
      </c>
      <c r="D11" s="26" t="s">
        <v>209</v>
      </c>
      <c r="E11" s="27"/>
      <c r="F11" s="27"/>
      <c r="G11" s="27"/>
      <c r="H11" s="27"/>
      <c r="I11" s="28"/>
      <c r="J11" s="22"/>
      <c r="K11" s="22"/>
      <c r="L11" s="22"/>
      <c r="M11" s="22"/>
      <c r="N11" s="22"/>
      <c r="O11" s="23">
        <f t="shared" si="0"/>
        <v>0</v>
      </c>
    </row>
    <row r="12" spans="2:16" ht="18.75" x14ac:dyDescent="0.3">
      <c r="B12" s="21">
        <f t="shared" si="1"/>
        <v>4</v>
      </c>
      <c r="C12" s="21" t="s">
        <v>201</v>
      </c>
      <c r="D12" s="26" t="s">
        <v>210</v>
      </c>
      <c r="E12" s="27"/>
      <c r="F12" s="27"/>
      <c r="G12" s="27"/>
      <c r="H12" s="27"/>
      <c r="I12" s="28"/>
      <c r="J12" s="22"/>
      <c r="K12" s="22"/>
      <c r="L12" s="22"/>
      <c r="M12" s="22"/>
      <c r="N12" s="22"/>
      <c r="O12" s="23">
        <f t="shared" si="0"/>
        <v>0</v>
      </c>
    </row>
    <row r="13" spans="2:16" ht="18.75" x14ac:dyDescent="0.3">
      <c r="B13" s="21">
        <f t="shared" si="1"/>
        <v>5</v>
      </c>
      <c r="C13" s="21" t="s">
        <v>202</v>
      </c>
      <c r="D13" s="26" t="s">
        <v>211</v>
      </c>
      <c r="E13" s="27"/>
      <c r="F13" s="27"/>
      <c r="G13" s="27"/>
      <c r="H13" s="27"/>
      <c r="I13" s="28"/>
      <c r="J13" s="22"/>
      <c r="K13" s="22"/>
      <c r="L13" s="22"/>
      <c r="M13" s="22"/>
      <c r="N13" s="22"/>
      <c r="O13" s="23">
        <f t="shared" si="0"/>
        <v>0</v>
      </c>
    </row>
    <row r="14" spans="2:16" ht="18.75" x14ac:dyDescent="0.3">
      <c r="B14" s="21">
        <f t="shared" si="1"/>
        <v>6</v>
      </c>
      <c r="C14" s="21" t="s">
        <v>203</v>
      </c>
      <c r="D14" s="26" t="s">
        <v>212</v>
      </c>
      <c r="E14" s="27"/>
      <c r="F14" s="27"/>
      <c r="G14" s="27"/>
      <c r="H14" s="27"/>
      <c r="I14" s="28"/>
      <c r="J14" s="22"/>
      <c r="K14" s="22"/>
      <c r="L14" s="22"/>
      <c r="M14" s="22"/>
      <c r="N14" s="22"/>
      <c r="O14" s="23">
        <f t="shared" si="0"/>
        <v>0</v>
      </c>
    </row>
    <row r="15" spans="2:16" ht="18.75" x14ac:dyDescent="0.3">
      <c r="B15" s="21">
        <f t="shared" si="1"/>
        <v>7</v>
      </c>
      <c r="C15" s="21" t="s">
        <v>204</v>
      </c>
      <c r="D15" s="26" t="s">
        <v>213</v>
      </c>
      <c r="E15" s="27"/>
      <c r="F15" s="27"/>
      <c r="G15" s="27"/>
      <c r="H15" s="27"/>
      <c r="I15" s="28"/>
      <c r="J15" s="22"/>
      <c r="K15" s="22"/>
      <c r="L15" s="22"/>
      <c r="M15" s="22"/>
      <c r="N15" s="22"/>
      <c r="O15" s="23">
        <f t="shared" si="0"/>
        <v>0</v>
      </c>
    </row>
    <row r="16" spans="2:16" ht="18.75" x14ac:dyDescent="0.3">
      <c r="B16" s="21">
        <f t="shared" si="1"/>
        <v>8</v>
      </c>
      <c r="C16" s="21" t="s">
        <v>290</v>
      </c>
      <c r="D16" s="26" t="s">
        <v>291</v>
      </c>
      <c r="E16" s="27"/>
      <c r="F16" s="27"/>
      <c r="G16" s="27"/>
      <c r="H16" s="27"/>
      <c r="I16" s="28"/>
      <c r="J16" s="22"/>
      <c r="K16" s="22"/>
      <c r="L16" s="22"/>
      <c r="M16" s="22"/>
      <c r="N16" s="22"/>
      <c r="O16" s="23">
        <f t="shared" si="0"/>
        <v>0</v>
      </c>
    </row>
    <row r="17" spans="2:15" ht="18.75" x14ac:dyDescent="0.3">
      <c r="B17" s="21">
        <f t="shared" si="1"/>
        <v>9</v>
      </c>
      <c r="C17" s="21" t="s">
        <v>205</v>
      </c>
      <c r="D17" s="26" t="s">
        <v>214</v>
      </c>
      <c r="E17" s="27"/>
      <c r="F17" s="27"/>
      <c r="G17" s="27"/>
      <c r="H17" s="27"/>
      <c r="I17" s="28"/>
      <c r="J17" s="22"/>
      <c r="K17" s="22"/>
      <c r="L17" s="22"/>
      <c r="M17" s="22"/>
      <c r="N17" s="22"/>
      <c r="O17" s="23">
        <f t="shared" si="0"/>
        <v>0</v>
      </c>
    </row>
    <row r="18" spans="2:15" ht="18.75" x14ac:dyDescent="0.3">
      <c r="B18" s="21">
        <f t="shared" si="1"/>
        <v>10</v>
      </c>
      <c r="C18" s="21" t="s">
        <v>206</v>
      </c>
      <c r="D18" s="26" t="s">
        <v>215</v>
      </c>
      <c r="E18" s="27"/>
      <c r="F18" s="27"/>
      <c r="G18" s="27"/>
      <c r="H18" s="27"/>
      <c r="I18" s="28"/>
      <c r="J18" s="22"/>
      <c r="K18" s="22"/>
      <c r="L18" s="22"/>
      <c r="M18" s="22"/>
      <c r="N18" s="22"/>
      <c r="O18" s="23">
        <f t="shared" si="0"/>
        <v>0</v>
      </c>
    </row>
    <row r="19" spans="2:15" ht="18.75" x14ac:dyDescent="0.3">
      <c r="B19" s="21">
        <f t="shared" si="1"/>
        <v>11</v>
      </c>
      <c r="C19" s="21" t="s">
        <v>207</v>
      </c>
      <c r="D19" s="26" t="s">
        <v>216</v>
      </c>
      <c r="E19" s="27"/>
      <c r="F19" s="27"/>
      <c r="G19" s="27"/>
      <c r="H19" s="27"/>
      <c r="I19" s="28"/>
      <c r="J19" s="22"/>
      <c r="K19" s="22"/>
      <c r="L19" s="22"/>
      <c r="M19" s="22"/>
      <c r="N19" s="22"/>
      <c r="O19" s="23">
        <f t="shared" si="0"/>
        <v>0</v>
      </c>
    </row>
    <row r="20" spans="2:15" x14ac:dyDescent="0.25">
      <c r="C20" s="76"/>
      <c r="D20" s="76"/>
      <c r="E20" s="1"/>
    </row>
    <row r="21" spans="2:15" x14ac:dyDescent="0.25">
      <c r="C21" s="76"/>
      <c r="D21" s="76"/>
      <c r="E21" s="1"/>
      <c r="H21" s="78" t="s">
        <v>18</v>
      </c>
      <c r="I21" s="78"/>
      <c r="J21" s="5">
        <f t="shared" ref="J21:O21" si="2">COUNTIF(J9:J19,"&gt;=70")</f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15">
        <f t="shared" si="2"/>
        <v>0</v>
      </c>
    </row>
    <row r="22" spans="2:15" x14ac:dyDescent="0.25">
      <c r="C22" s="76"/>
      <c r="D22" s="76"/>
      <c r="E22" s="9"/>
      <c r="H22" s="78" t="s">
        <v>19</v>
      </c>
      <c r="I22" s="78"/>
      <c r="J22" s="5">
        <f t="shared" ref="J22:O22" si="3">COUNTIF(J9:J20,"&lt;70")</f>
        <v>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15">
        <f t="shared" si="3"/>
        <v>11</v>
      </c>
    </row>
    <row r="23" spans="2:15" x14ac:dyDescent="0.25">
      <c r="C23" s="76"/>
      <c r="D23" s="76"/>
      <c r="E23" s="76"/>
      <c r="H23" s="78" t="s">
        <v>20</v>
      </c>
      <c r="I23" s="78"/>
      <c r="J23" s="5">
        <f t="shared" ref="J23:O23" si="4">COUNT(J9:J19)</f>
        <v>0</v>
      </c>
      <c r="K23" s="5">
        <f t="shared" si="4"/>
        <v>0</v>
      </c>
      <c r="L23" s="5">
        <f t="shared" si="4"/>
        <v>0</v>
      </c>
      <c r="M23" s="5">
        <f t="shared" si="4"/>
        <v>0</v>
      </c>
      <c r="N23" s="5">
        <f t="shared" si="4"/>
        <v>0</v>
      </c>
      <c r="O23" s="15">
        <f t="shared" si="4"/>
        <v>11</v>
      </c>
    </row>
    <row r="24" spans="2:15" x14ac:dyDescent="0.25">
      <c r="C24" s="76"/>
      <c r="D24" s="76"/>
      <c r="E24" s="1"/>
      <c r="H24" s="77" t="s">
        <v>15</v>
      </c>
      <c r="I24" s="77"/>
      <c r="J24" s="10" t="e">
        <f>J21/J23</f>
        <v>#DIV/0!</v>
      </c>
      <c r="K24" s="12" t="e">
        <f t="shared" ref="K24:O24" si="5">K21/K23</f>
        <v>#DIV/0!</v>
      </c>
      <c r="L24" s="12" t="e">
        <f t="shared" si="5"/>
        <v>#DIV/0!</v>
      </c>
      <c r="M24" s="12" t="e">
        <f t="shared" si="5"/>
        <v>#DIV/0!</v>
      </c>
      <c r="N24" s="12" t="e">
        <f t="shared" si="5"/>
        <v>#DIV/0!</v>
      </c>
      <c r="O24" s="14">
        <f t="shared" si="5"/>
        <v>0</v>
      </c>
    </row>
    <row r="25" spans="2:15" x14ac:dyDescent="0.25">
      <c r="C25" s="76"/>
      <c r="D25" s="76"/>
      <c r="E25" s="1"/>
      <c r="H25" s="77" t="s">
        <v>16</v>
      </c>
      <c r="I25" s="77"/>
      <c r="J25" s="10" t="e">
        <f>J22/J23</f>
        <v>#DIV/0!</v>
      </c>
      <c r="K25" s="10" t="e">
        <f t="shared" ref="K25:O25" si="6">K22/K23</f>
        <v>#DIV/0!</v>
      </c>
      <c r="L25" s="12" t="e">
        <f t="shared" si="6"/>
        <v>#DIV/0!</v>
      </c>
      <c r="M25" s="12" t="e">
        <f t="shared" si="6"/>
        <v>#DIV/0!</v>
      </c>
      <c r="N25" s="12" t="e">
        <f t="shared" si="6"/>
        <v>#DIV/0!</v>
      </c>
      <c r="O25" s="14">
        <f t="shared" si="6"/>
        <v>1</v>
      </c>
    </row>
    <row r="26" spans="2:15" x14ac:dyDescent="0.25">
      <c r="C26" s="76"/>
      <c r="D26" s="76"/>
      <c r="E26" s="9"/>
    </row>
    <row r="27" spans="2:15" x14ac:dyDescent="0.25">
      <c r="C27" s="1"/>
      <c r="D27" s="1"/>
      <c r="E27" s="9"/>
    </row>
    <row r="29" spans="2:15" x14ac:dyDescent="0.25">
      <c r="J29" s="83"/>
      <c r="K29" s="83"/>
      <c r="L29" s="83"/>
      <c r="M29" s="83"/>
      <c r="N29" s="83"/>
    </row>
    <row r="30" spans="2:15" x14ac:dyDescent="0.25">
      <c r="J30" s="82" t="s">
        <v>17</v>
      </c>
      <c r="K30" s="82"/>
      <c r="L30" s="82"/>
      <c r="M30" s="82"/>
      <c r="N30" s="82"/>
    </row>
  </sheetData>
  <mergeCells count="23"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C20:D20"/>
    <mergeCell ref="C21:D21"/>
    <mergeCell ref="H21:I21"/>
    <mergeCell ref="C22:D22"/>
    <mergeCell ref="H22:I22"/>
    <mergeCell ref="C26:D26"/>
    <mergeCell ref="J29:N29"/>
    <mergeCell ref="J30:N30"/>
    <mergeCell ref="C23:E23"/>
    <mergeCell ref="H23:I23"/>
    <mergeCell ref="C24:D24"/>
    <mergeCell ref="H24:I24"/>
    <mergeCell ref="C25:D25"/>
    <mergeCell ref="H25:I25"/>
  </mergeCells>
  <printOptions horizontalCentered="1"/>
  <pageMargins left="0.23622047244094491" right="0.23622047244094491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6" x14ac:dyDescent="0.25">
      <c r="C4" t="s">
        <v>0</v>
      </c>
      <c r="D4" s="80" t="str">
        <f>'PARCIALES 405 C'!D4:G4</f>
        <v>MATEMÁTICAS FINANCIERAS</v>
      </c>
      <c r="E4" s="80"/>
      <c r="F4" s="80"/>
      <c r="G4" s="80"/>
      <c r="I4" t="s">
        <v>1</v>
      </c>
      <c r="J4" s="81" t="str">
        <f>'PARCIALES 405 C'!J4:K4</f>
        <v>405 C</v>
      </c>
      <c r="K4" s="81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1" t="str">
        <f>'PARCIALES 405 A'!D6:G6</f>
        <v>FEB 25 - JUN 25</v>
      </c>
      <c r="E6" s="81"/>
      <c r="F6" s="81"/>
      <c r="G6" s="81"/>
      <c r="I6" s="76" t="s">
        <v>21</v>
      </c>
      <c r="J6" s="76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405 C'!C9</f>
        <v>231U0187</v>
      </c>
      <c r="D9" s="92" t="str">
        <f>'PARCIALES 405 C'!D9:I9</f>
        <v>CAMPOS CHIGO JONATHAN</v>
      </c>
      <c r="E9" s="93"/>
      <c r="F9" s="93"/>
      <c r="G9" s="93"/>
      <c r="H9" s="93"/>
      <c r="I9" s="94"/>
      <c r="J9" s="13">
        <f>'PARCIALES 405 C'!O9</f>
        <v>0</v>
      </c>
      <c r="K9" s="13">
        <f t="shared" ref="K9:K21" si="0">+J9</f>
        <v>0</v>
      </c>
    </row>
    <row r="10" spans="2:16" x14ac:dyDescent="0.25">
      <c r="B10" s="7">
        <f>B9+1</f>
        <v>2</v>
      </c>
      <c r="C10" s="7" t="str">
        <f>'PARCIALES 405 C'!C10</f>
        <v>231U0590</v>
      </c>
      <c r="D10" s="92" t="str">
        <f>'PARCIALES 405 C'!D10:I10</f>
        <v>CHAGALA PAXTIAN LUIS ARTURO</v>
      </c>
      <c r="E10" s="93"/>
      <c r="F10" s="93"/>
      <c r="G10" s="93"/>
      <c r="H10" s="93"/>
      <c r="I10" s="94"/>
      <c r="J10" s="13">
        <f>'PARCIALES 405 C'!O10</f>
        <v>0</v>
      </c>
      <c r="K10" s="13">
        <f t="shared" si="0"/>
        <v>0</v>
      </c>
    </row>
    <row r="11" spans="2:16" x14ac:dyDescent="0.25">
      <c r="B11" s="7">
        <f t="shared" ref="B11:B21" si="1">B10+1</f>
        <v>3</v>
      </c>
      <c r="C11" s="7" t="str">
        <f>'PARCIALES 405 C'!C11</f>
        <v>231U0190</v>
      </c>
      <c r="D11" s="92" t="str">
        <f>'PARCIALES 405 C'!D11:I11</f>
        <v>CHAPOL ORTIZ LUIS ANTONIO</v>
      </c>
      <c r="E11" s="93"/>
      <c r="F11" s="93"/>
      <c r="G11" s="93"/>
      <c r="H11" s="93"/>
      <c r="I11" s="94"/>
      <c r="J11" s="13">
        <f>'PARCIALES 405 C'!O11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405 C'!C12</f>
        <v>231U0194</v>
      </c>
      <c r="D12" s="92" t="str">
        <f>'PARCIALES 405 C'!D12:I12</f>
        <v>COTA ALVARADO BRYAN DE JESUS</v>
      </c>
      <c r="E12" s="93"/>
      <c r="F12" s="93"/>
      <c r="G12" s="93"/>
      <c r="H12" s="93"/>
      <c r="I12" s="94"/>
      <c r="J12" s="13">
        <f>'PARCIALES 405 C'!O12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405 C'!C13</f>
        <v>231U0205</v>
      </c>
      <c r="D13" s="92" t="str">
        <f>'PARCIALES 405 C'!D13:I13</f>
        <v>LUPERCIO SANCHEZ TERESITA DE JESUS</v>
      </c>
      <c r="E13" s="93"/>
      <c r="F13" s="93"/>
      <c r="G13" s="93"/>
      <c r="H13" s="93"/>
      <c r="I13" s="94"/>
      <c r="J13" s="13">
        <f>'PARCIALES 405 C'!O13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405 C'!C14</f>
        <v>231U0212</v>
      </c>
      <c r="D14" s="92" t="str">
        <f>'PARCIALES 405 C'!D14:I14</f>
        <v>MIROS DOMINGUEZ KARLA RUBI</v>
      </c>
      <c r="E14" s="93"/>
      <c r="F14" s="93"/>
      <c r="G14" s="93"/>
      <c r="H14" s="93"/>
      <c r="I14" s="94"/>
      <c r="J14" s="13">
        <f>'PARCIALES 405 C'!O14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405 C'!C15</f>
        <v>231U0218</v>
      </c>
      <c r="D15" s="92" t="str">
        <f>'PARCIALES 405 C'!D15:I15</f>
        <v>PASCUAL RAMIREZ MAYTE</v>
      </c>
      <c r="E15" s="93"/>
      <c r="F15" s="93"/>
      <c r="G15" s="93"/>
      <c r="H15" s="93"/>
      <c r="I15" s="94"/>
      <c r="J15" s="13">
        <f>'PARCIALES 405 C'!O15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405 C'!C16</f>
        <v xml:space="preserve">231U0219 </v>
      </c>
      <c r="D16" s="92" t="str">
        <f>'PARCIALES 405 C'!D16:I16</f>
        <v>PAZ TENORIO BELINDA</v>
      </c>
      <c r="E16" s="93"/>
      <c r="F16" s="93"/>
      <c r="G16" s="93"/>
      <c r="H16" s="93"/>
      <c r="I16" s="94"/>
      <c r="J16" s="13">
        <f>'PARCIALES 405 C'!O16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405 C'!C17</f>
        <v>231U0611</v>
      </c>
      <c r="D17" s="92" t="str">
        <f>'PARCIALES 405 C'!D17:I17</f>
        <v>POXTAN VELASCO MARICELA</v>
      </c>
      <c r="E17" s="93"/>
      <c r="F17" s="93"/>
      <c r="G17" s="93"/>
      <c r="H17" s="93"/>
      <c r="I17" s="94"/>
      <c r="J17" s="13">
        <f>'PARCIALES 405 C'!O17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405 C'!C18</f>
        <v>231U0222</v>
      </c>
      <c r="D18" s="92" t="str">
        <f>'PARCIALES 405 C'!D18:I18</f>
        <v>PUCHETA TON DAVID ALEJANDRO</v>
      </c>
      <c r="E18" s="93"/>
      <c r="F18" s="93"/>
      <c r="G18" s="93"/>
      <c r="H18" s="93"/>
      <c r="I18" s="94"/>
      <c r="J18" s="13">
        <f>'PARCIALES 405 C'!O18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405 C'!C19</f>
        <v>231U0615</v>
      </c>
      <c r="D19" s="92" t="str">
        <f>'PARCIALES 405 C'!D19:I19</f>
        <v>VELASCO SEBA GABRIELA</v>
      </c>
      <c r="E19" s="93"/>
      <c r="F19" s="93"/>
      <c r="G19" s="93"/>
      <c r="H19" s="93"/>
      <c r="I19" s="94"/>
      <c r="J19" s="13">
        <f>'PARCIALES 405 C'!O19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e">
        <f>'PARCIALES 405 C'!#REF!</f>
        <v>#REF!</v>
      </c>
      <c r="D20" s="92" t="e">
        <f>'PARCIALES 405 C'!#REF!</f>
        <v>#REF!</v>
      </c>
      <c r="E20" s="93"/>
      <c r="F20" s="93"/>
      <c r="G20" s="93"/>
      <c r="H20" s="93"/>
      <c r="I20" s="94"/>
      <c r="J20" s="13" t="e">
        <f>'PARCIALES 405 C'!#REF!</f>
        <v>#REF!</v>
      </c>
      <c r="K20" s="13" t="e">
        <f t="shared" si="0"/>
        <v>#REF!</v>
      </c>
    </row>
    <row r="21" spans="2:11" x14ac:dyDescent="0.25">
      <c r="B21" s="7">
        <f t="shared" si="1"/>
        <v>13</v>
      </c>
      <c r="C21" s="7" t="e">
        <f>'PARCIALES 405 C'!#REF!</f>
        <v>#REF!</v>
      </c>
      <c r="D21" s="92" t="e">
        <f>'PARCIALES 405 C'!#REF!</f>
        <v>#REF!</v>
      </c>
      <c r="E21" s="93"/>
      <c r="F21" s="93"/>
      <c r="G21" s="93"/>
      <c r="H21" s="93"/>
      <c r="I21" s="94"/>
      <c r="J21" s="13" t="e">
        <f>'PARCIALES 405 C'!#REF!</f>
        <v>#REF!</v>
      </c>
      <c r="K21" s="13" t="e">
        <f t="shared" si="0"/>
        <v>#REF!</v>
      </c>
    </row>
    <row r="22" spans="2:11" x14ac:dyDescent="0.25">
      <c r="C22" s="76"/>
      <c r="D22" s="76"/>
      <c r="E22" s="1"/>
    </row>
    <row r="23" spans="2:11" x14ac:dyDescent="0.25">
      <c r="C23" s="76"/>
      <c r="D23" s="76"/>
      <c r="E23" s="1"/>
      <c r="H23" s="78" t="s">
        <v>18</v>
      </c>
      <c r="I23" s="78"/>
      <c r="J23" s="5">
        <f>COUNTIF(K9:K21,"&gt;=70")</f>
        <v>0</v>
      </c>
      <c r="K23" s="1"/>
    </row>
    <row r="24" spans="2:11" x14ac:dyDescent="0.25">
      <c r="C24" s="76"/>
      <c r="D24" s="76"/>
      <c r="E24" s="9"/>
      <c r="H24" s="78" t="s">
        <v>19</v>
      </c>
      <c r="I24" s="78"/>
      <c r="J24" s="5">
        <f>COUNTIF(K9:K21,"&lt;70")</f>
        <v>11</v>
      </c>
      <c r="K24" s="1"/>
    </row>
    <row r="25" spans="2:11" x14ac:dyDescent="0.25">
      <c r="C25" s="76"/>
      <c r="D25" s="76"/>
      <c r="E25" s="76"/>
      <c r="H25" s="78" t="s">
        <v>20</v>
      </c>
      <c r="I25" s="78"/>
      <c r="J25" s="5">
        <f>COUNT(J9:J21)</f>
        <v>11</v>
      </c>
      <c r="K25" s="1"/>
    </row>
    <row r="26" spans="2:11" x14ac:dyDescent="0.25">
      <c r="C26" s="76"/>
      <c r="D26" s="76"/>
      <c r="E26" s="1"/>
      <c r="H26" s="77" t="s">
        <v>15</v>
      </c>
      <c r="I26" s="77"/>
      <c r="J26" s="10">
        <f>J23/J25</f>
        <v>0</v>
      </c>
      <c r="K26" s="16"/>
    </row>
    <row r="27" spans="2:11" x14ac:dyDescent="0.25">
      <c r="C27" s="76"/>
      <c r="D27" s="76"/>
      <c r="E27" s="1"/>
      <c r="H27" s="77" t="s">
        <v>16</v>
      </c>
      <c r="I27" s="77"/>
      <c r="J27" s="10">
        <f>J24/J25</f>
        <v>1</v>
      </c>
      <c r="K27" s="17"/>
    </row>
    <row r="28" spans="2:11" x14ac:dyDescent="0.25">
      <c r="C28" s="76"/>
      <c r="D28" s="76"/>
      <c r="E28" s="9"/>
    </row>
    <row r="29" spans="2:11" x14ac:dyDescent="0.25">
      <c r="C29" s="1"/>
      <c r="D29" s="1"/>
      <c r="E29" s="9"/>
    </row>
    <row r="31" spans="2:11" x14ac:dyDescent="0.25">
      <c r="J31" s="76"/>
      <c r="K31" s="76"/>
    </row>
    <row r="32" spans="2:11" x14ac:dyDescent="0.25">
      <c r="J32" s="75"/>
      <c r="K32" s="75"/>
    </row>
  </sheetData>
  <mergeCells count="34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1:I21"/>
    <mergeCell ref="C22:D22"/>
    <mergeCell ref="C23:D23"/>
    <mergeCell ref="H23:I23"/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sheetPr>
    <pageSetUpPr fitToPage="1"/>
  </sheetPr>
  <dimension ref="B2:P55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4" width="13.28515625" customWidth="1"/>
    <col min="5" max="5" width="13.42578125" customWidth="1"/>
    <col min="6" max="6" width="13.5703125" customWidth="1"/>
    <col min="7" max="7" width="10.85546875" customWidth="1"/>
    <col min="8" max="8" width="5" customWidth="1"/>
    <col min="9" max="9" width="7.5703125" customWidth="1"/>
    <col min="10" max="14" width="8.5703125" customWidth="1"/>
    <col min="15" max="15" width="7.42578125" customWidth="1"/>
    <col min="16" max="16" width="2.28515625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"/>
      <c r="P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"/>
      <c r="P3" s="1"/>
    </row>
    <row r="4" spans="2:16" ht="15.75" x14ac:dyDescent="0.25">
      <c r="C4" t="s">
        <v>0</v>
      </c>
      <c r="D4" s="91" t="s">
        <v>217</v>
      </c>
      <c r="E4" s="91"/>
      <c r="F4" s="91"/>
      <c r="G4" s="91"/>
      <c r="I4" t="s">
        <v>1</v>
      </c>
      <c r="J4" s="83" t="s">
        <v>294</v>
      </c>
      <c r="K4" s="83"/>
      <c r="M4" t="s">
        <v>2</v>
      </c>
      <c r="N4" s="95">
        <f>'PARCIALES 405 C'!N4:N4</f>
        <v>45720</v>
      </c>
      <c r="O4" s="95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84" t="str">
        <f>'PARCIALES 405 C'!D6:G6</f>
        <v>FEB 25 - JUN 25</v>
      </c>
      <c r="E6" s="84"/>
      <c r="F6" s="84"/>
      <c r="G6" s="84"/>
      <c r="I6" s="76" t="s">
        <v>21</v>
      </c>
      <c r="J6" s="76"/>
      <c r="K6" s="87" t="str">
        <f>'PARCIALES 405 C'!K6:N6</f>
        <v>L.C. GUILLERMO MORALES CADENA</v>
      </c>
      <c r="L6" s="87"/>
      <c r="M6" s="87"/>
      <c r="N6" s="87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88" t="s">
        <v>5</v>
      </c>
      <c r="E8" s="89"/>
      <c r="F8" s="89"/>
      <c r="G8" s="89"/>
      <c r="H8" s="89"/>
      <c r="I8" s="9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218</v>
      </c>
      <c r="D9" s="26" t="s">
        <v>219</v>
      </c>
      <c r="E9" s="27"/>
      <c r="F9" s="27"/>
      <c r="G9" s="27"/>
      <c r="H9" s="27"/>
      <c r="I9" s="28"/>
      <c r="J9" s="22">
        <v>100</v>
      </c>
      <c r="K9" s="22"/>
      <c r="L9" s="24"/>
      <c r="M9" s="22"/>
      <c r="N9" s="22"/>
      <c r="O9" s="23">
        <f>SUM(J9:N9)/5</f>
        <v>20</v>
      </c>
    </row>
    <row r="10" spans="2:16" ht="18.75" x14ac:dyDescent="0.3">
      <c r="B10" s="21">
        <f>B9+1</f>
        <v>2</v>
      </c>
      <c r="C10" s="21" t="s">
        <v>220</v>
      </c>
      <c r="D10" s="26" t="s">
        <v>254</v>
      </c>
      <c r="E10" s="27"/>
      <c r="F10" s="27"/>
      <c r="G10" s="27"/>
      <c r="H10" s="27"/>
      <c r="I10" s="28"/>
      <c r="J10" s="22">
        <v>100</v>
      </c>
      <c r="K10" s="22"/>
      <c r="L10" s="22"/>
      <c r="M10" s="22"/>
      <c r="N10" s="22"/>
      <c r="O10" s="23">
        <f t="shared" ref="O10:O44" si="0">SUM(J10:N10)/3</f>
        <v>33.333333333333336</v>
      </c>
    </row>
    <row r="11" spans="2:16" ht="18.75" x14ac:dyDescent="0.3">
      <c r="B11" s="21">
        <f t="shared" ref="B11:B44" si="1">B10+1</f>
        <v>3</v>
      </c>
      <c r="C11" s="21" t="s">
        <v>221</v>
      </c>
      <c r="D11" s="26" t="s">
        <v>255</v>
      </c>
      <c r="E11" s="27"/>
      <c r="F11" s="27"/>
      <c r="G11" s="27"/>
      <c r="H11" s="27"/>
      <c r="I11" s="28"/>
      <c r="J11" s="22">
        <v>100</v>
      </c>
      <c r="K11" s="22"/>
      <c r="L11" s="22"/>
      <c r="M11" s="22"/>
      <c r="N11" s="22"/>
      <c r="O11" s="23">
        <f t="shared" si="0"/>
        <v>33.333333333333336</v>
      </c>
    </row>
    <row r="12" spans="2:16" ht="18.75" x14ac:dyDescent="0.3">
      <c r="B12" s="21">
        <f t="shared" si="1"/>
        <v>4</v>
      </c>
      <c r="C12" s="21" t="s">
        <v>222</v>
      </c>
      <c r="D12" s="26" t="s">
        <v>256</v>
      </c>
      <c r="E12" s="38"/>
      <c r="F12" s="38"/>
      <c r="G12" s="38"/>
      <c r="H12" s="38"/>
      <c r="I12" s="39"/>
      <c r="J12" s="22">
        <v>97</v>
      </c>
      <c r="K12" s="22"/>
      <c r="L12" s="22"/>
      <c r="M12" s="22"/>
      <c r="N12" s="22"/>
      <c r="O12" s="23">
        <f t="shared" si="0"/>
        <v>32.333333333333336</v>
      </c>
    </row>
    <row r="13" spans="2:16" ht="18.75" x14ac:dyDescent="0.3">
      <c r="B13" s="21">
        <f t="shared" si="1"/>
        <v>5</v>
      </c>
      <c r="C13" s="21" t="s">
        <v>223</v>
      </c>
      <c r="D13" s="26" t="s">
        <v>257</v>
      </c>
      <c r="E13" s="38"/>
      <c r="F13" s="38"/>
      <c r="G13" s="38"/>
      <c r="H13" s="38"/>
      <c r="I13" s="39"/>
      <c r="J13" s="22">
        <v>94</v>
      </c>
      <c r="K13" s="22"/>
      <c r="L13" s="22"/>
      <c r="M13" s="22"/>
      <c r="N13" s="22"/>
      <c r="O13" s="23">
        <f t="shared" si="0"/>
        <v>31.333333333333332</v>
      </c>
    </row>
    <row r="14" spans="2:16" ht="18.75" x14ac:dyDescent="0.3">
      <c r="B14" s="21">
        <f t="shared" si="1"/>
        <v>6</v>
      </c>
      <c r="C14" s="21" t="s">
        <v>224</v>
      </c>
      <c r="D14" s="26" t="s">
        <v>258</v>
      </c>
      <c r="E14" s="38"/>
      <c r="F14" s="38"/>
      <c r="G14" s="38"/>
      <c r="H14" s="38"/>
      <c r="I14" s="39"/>
      <c r="J14" s="22">
        <v>97</v>
      </c>
      <c r="K14" s="22"/>
      <c r="L14" s="22"/>
      <c r="M14" s="22"/>
      <c r="N14" s="22"/>
      <c r="O14" s="23">
        <f t="shared" si="0"/>
        <v>32.333333333333336</v>
      </c>
    </row>
    <row r="15" spans="2:16" ht="18.75" x14ac:dyDescent="0.3">
      <c r="B15" s="21">
        <f t="shared" si="1"/>
        <v>7</v>
      </c>
      <c r="C15" s="21" t="s">
        <v>225</v>
      </c>
      <c r="D15" s="26" t="s">
        <v>259</v>
      </c>
      <c r="E15" s="38"/>
      <c r="F15" s="38"/>
      <c r="G15" s="38"/>
      <c r="H15" s="38"/>
      <c r="I15" s="39"/>
      <c r="J15" s="22">
        <v>100</v>
      </c>
      <c r="K15" s="22"/>
      <c r="L15" s="22"/>
      <c r="M15" s="22"/>
      <c r="N15" s="22"/>
      <c r="O15" s="23">
        <f t="shared" si="0"/>
        <v>33.333333333333336</v>
      </c>
    </row>
    <row r="16" spans="2:16" ht="18.75" x14ac:dyDescent="0.3">
      <c r="B16" s="21">
        <f t="shared" si="1"/>
        <v>8</v>
      </c>
      <c r="C16" s="21" t="s">
        <v>226</v>
      </c>
      <c r="D16" s="26" t="s">
        <v>260</v>
      </c>
      <c r="E16" s="38"/>
      <c r="F16" s="38"/>
      <c r="G16" s="38"/>
      <c r="H16" s="38"/>
      <c r="I16" s="39"/>
      <c r="J16" s="22">
        <v>94</v>
      </c>
      <c r="K16" s="22"/>
      <c r="L16" s="22"/>
      <c r="M16" s="22"/>
      <c r="N16" s="22"/>
      <c r="O16" s="23">
        <f t="shared" si="0"/>
        <v>31.333333333333332</v>
      </c>
    </row>
    <row r="17" spans="2:15" ht="18.75" x14ac:dyDescent="0.3">
      <c r="B17" s="21">
        <f t="shared" si="1"/>
        <v>9</v>
      </c>
      <c r="C17" s="21" t="s">
        <v>227</v>
      </c>
      <c r="D17" s="26" t="s">
        <v>261</v>
      </c>
      <c r="E17" s="38"/>
      <c r="F17" s="38"/>
      <c r="G17" s="38"/>
      <c r="H17" s="38"/>
      <c r="I17" s="39"/>
      <c r="J17" s="22">
        <v>100</v>
      </c>
      <c r="K17" s="22"/>
      <c r="L17" s="22"/>
      <c r="M17" s="22"/>
      <c r="N17" s="22"/>
      <c r="O17" s="23">
        <f t="shared" si="0"/>
        <v>33.333333333333336</v>
      </c>
    </row>
    <row r="18" spans="2:15" ht="18.75" x14ac:dyDescent="0.3">
      <c r="B18" s="21">
        <f t="shared" si="1"/>
        <v>10</v>
      </c>
      <c r="C18" s="21" t="s">
        <v>228</v>
      </c>
      <c r="D18" s="26" t="s">
        <v>262</v>
      </c>
      <c r="E18" s="38"/>
      <c r="F18" s="38"/>
      <c r="G18" s="38"/>
      <c r="H18" s="38"/>
      <c r="I18" s="39"/>
      <c r="J18" s="22">
        <v>100</v>
      </c>
      <c r="K18" s="22"/>
      <c r="L18" s="22"/>
      <c r="M18" s="22"/>
      <c r="N18" s="22"/>
      <c r="O18" s="23">
        <f t="shared" si="0"/>
        <v>33.333333333333336</v>
      </c>
    </row>
    <row r="19" spans="2:15" ht="18.75" x14ac:dyDescent="0.3">
      <c r="B19" s="21">
        <f t="shared" si="1"/>
        <v>11</v>
      </c>
      <c r="C19" s="21" t="s">
        <v>229</v>
      </c>
      <c r="D19" s="26" t="s">
        <v>263</v>
      </c>
      <c r="E19" s="38"/>
      <c r="F19" s="38"/>
      <c r="G19" s="38"/>
      <c r="H19" s="38"/>
      <c r="I19" s="39"/>
      <c r="J19" s="22">
        <v>100</v>
      </c>
      <c r="K19" s="22"/>
      <c r="L19" s="22"/>
      <c r="M19" s="22"/>
      <c r="N19" s="22"/>
      <c r="O19" s="23">
        <f t="shared" si="0"/>
        <v>33.333333333333336</v>
      </c>
    </row>
    <row r="20" spans="2:15" ht="18.75" x14ac:dyDescent="0.3">
      <c r="B20" s="21">
        <f t="shared" si="1"/>
        <v>12</v>
      </c>
      <c r="C20" s="21" t="s">
        <v>230</v>
      </c>
      <c r="D20" s="26" t="s">
        <v>264</v>
      </c>
      <c r="E20" s="38"/>
      <c r="F20" s="38"/>
      <c r="G20" s="38"/>
      <c r="H20" s="38"/>
      <c r="I20" s="39"/>
      <c r="J20" s="22">
        <v>100</v>
      </c>
      <c r="K20" s="22"/>
      <c r="L20" s="22"/>
      <c r="M20" s="22"/>
      <c r="N20" s="22"/>
      <c r="O20" s="23">
        <f t="shared" si="0"/>
        <v>33.333333333333336</v>
      </c>
    </row>
    <row r="21" spans="2:15" ht="18.75" x14ac:dyDescent="0.3">
      <c r="B21" s="21">
        <f t="shared" si="1"/>
        <v>13</v>
      </c>
      <c r="C21" s="21" t="s">
        <v>231</v>
      </c>
      <c r="D21" s="26" t="s">
        <v>265</v>
      </c>
      <c r="E21" s="38"/>
      <c r="F21" s="38"/>
      <c r="G21" s="38"/>
      <c r="H21" s="38"/>
      <c r="I21" s="39"/>
      <c r="J21" s="22">
        <v>100</v>
      </c>
      <c r="K21" s="22"/>
      <c r="L21" s="22"/>
      <c r="M21" s="22"/>
      <c r="N21" s="22"/>
      <c r="O21" s="23">
        <f t="shared" si="0"/>
        <v>33.333333333333336</v>
      </c>
    </row>
    <row r="22" spans="2:15" ht="18.75" x14ac:dyDescent="0.3">
      <c r="B22" s="21">
        <f t="shared" si="1"/>
        <v>14</v>
      </c>
      <c r="C22" s="21" t="s">
        <v>232</v>
      </c>
      <c r="D22" s="26" t="s">
        <v>266</v>
      </c>
      <c r="E22" s="38"/>
      <c r="F22" s="38"/>
      <c r="G22" s="38"/>
      <c r="H22" s="38"/>
      <c r="I22" s="39"/>
      <c r="J22" s="22">
        <v>100</v>
      </c>
      <c r="K22" s="22"/>
      <c r="L22" s="22"/>
      <c r="M22" s="22"/>
      <c r="N22" s="22"/>
      <c r="O22" s="23">
        <f t="shared" si="0"/>
        <v>33.333333333333336</v>
      </c>
    </row>
    <row r="23" spans="2:15" ht="18.75" x14ac:dyDescent="0.3">
      <c r="B23" s="21">
        <f t="shared" si="1"/>
        <v>15</v>
      </c>
      <c r="C23" s="21" t="s">
        <v>233</v>
      </c>
      <c r="D23" s="26" t="s">
        <v>267</v>
      </c>
      <c r="E23" s="38"/>
      <c r="F23" s="38"/>
      <c r="G23" s="38"/>
      <c r="H23" s="38"/>
      <c r="I23" s="39"/>
      <c r="J23" s="22">
        <v>100</v>
      </c>
      <c r="K23" s="22"/>
      <c r="L23" s="22"/>
      <c r="M23" s="22"/>
      <c r="N23" s="22"/>
      <c r="O23" s="23">
        <f t="shared" si="0"/>
        <v>33.333333333333336</v>
      </c>
    </row>
    <row r="24" spans="2:15" ht="18.75" x14ac:dyDescent="0.3">
      <c r="B24" s="21">
        <f t="shared" si="1"/>
        <v>16</v>
      </c>
      <c r="C24" s="21" t="s">
        <v>234</v>
      </c>
      <c r="D24" s="26" t="s">
        <v>268</v>
      </c>
      <c r="E24" s="38"/>
      <c r="F24" s="38"/>
      <c r="G24" s="38"/>
      <c r="H24" s="38"/>
      <c r="I24" s="39"/>
      <c r="J24" s="22">
        <v>95</v>
      </c>
      <c r="K24" s="22"/>
      <c r="L24" s="22"/>
      <c r="M24" s="22"/>
      <c r="N24" s="22"/>
      <c r="O24" s="23">
        <f t="shared" si="0"/>
        <v>31.666666666666668</v>
      </c>
    </row>
    <row r="25" spans="2:15" ht="18.75" x14ac:dyDescent="0.3">
      <c r="B25" s="21">
        <f t="shared" si="1"/>
        <v>17</v>
      </c>
      <c r="C25" s="21" t="s">
        <v>235</v>
      </c>
      <c r="D25" s="26" t="s">
        <v>269</v>
      </c>
      <c r="E25" s="38"/>
      <c r="F25" s="38"/>
      <c r="G25" s="38"/>
      <c r="H25" s="38"/>
      <c r="I25" s="39"/>
      <c r="J25" s="22">
        <v>97</v>
      </c>
      <c r="K25" s="22"/>
      <c r="L25" s="22"/>
      <c r="M25" s="22"/>
      <c r="N25" s="22"/>
      <c r="O25" s="23">
        <f t="shared" si="0"/>
        <v>32.333333333333336</v>
      </c>
    </row>
    <row r="26" spans="2:15" ht="18.75" x14ac:dyDescent="0.3">
      <c r="B26" s="21">
        <f t="shared" si="1"/>
        <v>18</v>
      </c>
      <c r="C26" s="21" t="s">
        <v>236</v>
      </c>
      <c r="D26" s="26" t="s">
        <v>270</v>
      </c>
      <c r="E26" s="38"/>
      <c r="F26" s="38"/>
      <c r="G26" s="38"/>
      <c r="H26" s="38"/>
      <c r="I26" s="39"/>
      <c r="J26" s="22">
        <v>94</v>
      </c>
      <c r="K26" s="22"/>
      <c r="L26" s="22"/>
      <c r="M26" s="22"/>
      <c r="N26" s="22"/>
      <c r="O26" s="23">
        <f t="shared" si="0"/>
        <v>31.333333333333332</v>
      </c>
    </row>
    <row r="27" spans="2:15" ht="18.75" x14ac:dyDescent="0.3">
      <c r="B27" s="21">
        <f t="shared" si="1"/>
        <v>19</v>
      </c>
      <c r="C27" s="21" t="s">
        <v>237</v>
      </c>
      <c r="D27" s="26" t="s">
        <v>271</v>
      </c>
      <c r="E27" s="38"/>
      <c r="F27" s="38"/>
      <c r="G27" s="38"/>
      <c r="H27" s="38"/>
      <c r="I27" s="39"/>
      <c r="J27" s="22">
        <v>94</v>
      </c>
      <c r="K27" s="22"/>
      <c r="L27" s="22"/>
      <c r="M27" s="22"/>
      <c r="N27" s="22"/>
      <c r="O27" s="23">
        <f t="shared" si="0"/>
        <v>31.333333333333332</v>
      </c>
    </row>
    <row r="28" spans="2:15" ht="18.75" x14ac:dyDescent="0.3">
      <c r="B28" s="21">
        <f t="shared" si="1"/>
        <v>20</v>
      </c>
      <c r="C28" s="21" t="s">
        <v>238</v>
      </c>
      <c r="D28" s="26" t="s">
        <v>272</v>
      </c>
      <c r="E28" s="38"/>
      <c r="F28" s="38"/>
      <c r="G28" s="38"/>
      <c r="H28" s="38"/>
      <c r="I28" s="39"/>
      <c r="J28" s="22">
        <v>100</v>
      </c>
      <c r="K28" s="22"/>
      <c r="L28" s="22"/>
      <c r="M28" s="22"/>
      <c r="N28" s="22"/>
      <c r="O28" s="23">
        <f t="shared" si="0"/>
        <v>33.333333333333336</v>
      </c>
    </row>
    <row r="29" spans="2:15" ht="18.75" x14ac:dyDescent="0.3">
      <c r="B29" s="21">
        <f t="shared" si="1"/>
        <v>21</v>
      </c>
      <c r="C29" s="21" t="s">
        <v>239</v>
      </c>
      <c r="D29" s="26" t="s">
        <v>273</v>
      </c>
      <c r="E29" s="38"/>
      <c r="F29" s="38"/>
      <c r="G29" s="38"/>
      <c r="H29" s="38"/>
      <c r="I29" s="39"/>
      <c r="J29" s="22">
        <v>91</v>
      </c>
      <c r="K29" s="22"/>
      <c r="L29" s="22"/>
      <c r="M29" s="22"/>
      <c r="N29" s="22"/>
      <c r="O29" s="23">
        <f t="shared" si="0"/>
        <v>30.333333333333332</v>
      </c>
    </row>
    <row r="30" spans="2:15" ht="18.75" x14ac:dyDescent="0.3">
      <c r="B30" s="21">
        <f t="shared" si="1"/>
        <v>22</v>
      </c>
      <c r="C30" s="21" t="s">
        <v>240</v>
      </c>
      <c r="D30" s="26" t="s">
        <v>274</v>
      </c>
      <c r="E30" s="38"/>
      <c r="F30" s="38"/>
      <c r="G30" s="38"/>
      <c r="H30" s="38"/>
      <c r="I30" s="39"/>
      <c r="J30" s="22">
        <v>85</v>
      </c>
      <c r="K30" s="22"/>
      <c r="L30" s="22"/>
      <c r="M30" s="22"/>
      <c r="N30" s="22"/>
      <c r="O30" s="23">
        <f t="shared" si="0"/>
        <v>28.333333333333332</v>
      </c>
    </row>
    <row r="31" spans="2:15" ht="18.75" x14ac:dyDescent="0.3">
      <c r="B31" s="21">
        <f t="shared" si="1"/>
        <v>23</v>
      </c>
      <c r="C31" s="21" t="s">
        <v>241</v>
      </c>
      <c r="D31" s="26" t="s">
        <v>275</v>
      </c>
      <c r="E31" s="38"/>
      <c r="F31" s="38"/>
      <c r="G31" s="38"/>
      <c r="H31" s="38"/>
      <c r="I31" s="39"/>
      <c r="J31" s="22">
        <v>100</v>
      </c>
      <c r="K31" s="22"/>
      <c r="L31" s="22"/>
      <c r="M31" s="22"/>
      <c r="N31" s="22"/>
      <c r="O31" s="23">
        <f t="shared" si="0"/>
        <v>33.333333333333336</v>
      </c>
    </row>
    <row r="32" spans="2:15" ht="18.75" x14ac:dyDescent="0.3">
      <c r="B32" s="21">
        <f t="shared" si="1"/>
        <v>24</v>
      </c>
      <c r="C32" s="21" t="s">
        <v>242</v>
      </c>
      <c r="D32" s="26" t="s">
        <v>276</v>
      </c>
      <c r="E32" s="38"/>
      <c r="F32" s="38"/>
      <c r="G32" s="38"/>
      <c r="H32" s="38"/>
      <c r="I32" s="39"/>
      <c r="J32" s="22">
        <v>100</v>
      </c>
      <c r="K32" s="22"/>
      <c r="L32" s="22"/>
      <c r="M32" s="22"/>
      <c r="N32" s="22"/>
      <c r="O32" s="23">
        <f t="shared" si="0"/>
        <v>33.333333333333336</v>
      </c>
    </row>
    <row r="33" spans="2:15" ht="18.75" x14ac:dyDescent="0.3">
      <c r="B33" s="21">
        <f t="shared" si="1"/>
        <v>25</v>
      </c>
      <c r="C33" s="21" t="s">
        <v>288</v>
      </c>
      <c r="D33" s="26" t="s">
        <v>289</v>
      </c>
      <c r="E33" s="38"/>
      <c r="F33" s="38"/>
      <c r="G33" s="38"/>
      <c r="H33" s="38"/>
      <c r="I33" s="39"/>
      <c r="J33" s="22">
        <v>76</v>
      </c>
      <c r="K33" s="22"/>
      <c r="L33" s="22"/>
      <c r="M33" s="22"/>
      <c r="N33" s="22"/>
      <c r="O33" s="23">
        <f t="shared" si="0"/>
        <v>25.333333333333332</v>
      </c>
    </row>
    <row r="34" spans="2:15" ht="18.75" x14ac:dyDescent="0.3">
      <c r="B34" s="21">
        <f t="shared" si="1"/>
        <v>26</v>
      </c>
      <c r="C34" s="21" t="s">
        <v>243</v>
      </c>
      <c r="D34" s="26" t="s">
        <v>277</v>
      </c>
      <c r="E34" s="38"/>
      <c r="F34" s="38"/>
      <c r="G34" s="38"/>
      <c r="H34" s="38"/>
      <c r="I34" s="39"/>
      <c r="J34" s="22">
        <v>97</v>
      </c>
      <c r="K34" s="22"/>
      <c r="L34" s="22"/>
      <c r="M34" s="22"/>
      <c r="N34" s="22"/>
      <c r="O34" s="23">
        <f t="shared" si="0"/>
        <v>32.333333333333336</v>
      </c>
    </row>
    <row r="35" spans="2:15" ht="18.75" x14ac:dyDescent="0.3">
      <c r="B35" s="21">
        <f t="shared" si="1"/>
        <v>27</v>
      </c>
      <c r="C35" s="21" t="s">
        <v>244</v>
      </c>
      <c r="D35" s="26" t="s">
        <v>278</v>
      </c>
      <c r="E35" s="38"/>
      <c r="F35" s="38"/>
      <c r="G35" s="38"/>
      <c r="H35" s="38"/>
      <c r="I35" s="39"/>
      <c r="J35" s="22">
        <v>100</v>
      </c>
      <c r="K35" s="22"/>
      <c r="L35" s="22"/>
      <c r="M35" s="22"/>
      <c r="N35" s="22"/>
      <c r="O35" s="23">
        <f t="shared" si="0"/>
        <v>33.333333333333336</v>
      </c>
    </row>
    <row r="36" spans="2:15" ht="18.75" x14ac:dyDescent="0.3">
      <c r="B36" s="21">
        <f t="shared" si="1"/>
        <v>28</v>
      </c>
      <c r="C36" s="21" t="s">
        <v>245</v>
      </c>
      <c r="D36" s="26" t="s">
        <v>279</v>
      </c>
      <c r="E36" s="38"/>
      <c r="F36" s="38"/>
      <c r="G36" s="38"/>
      <c r="H36" s="38"/>
      <c r="I36" s="39"/>
      <c r="J36" s="22">
        <v>70</v>
      </c>
      <c r="K36" s="22"/>
      <c r="L36" s="22"/>
      <c r="M36" s="22"/>
      <c r="N36" s="22"/>
      <c r="O36" s="23">
        <f t="shared" si="0"/>
        <v>23.333333333333332</v>
      </c>
    </row>
    <row r="37" spans="2:15" ht="18.75" x14ac:dyDescent="0.3">
      <c r="B37" s="21">
        <f t="shared" si="1"/>
        <v>29</v>
      </c>
      <c r="C37" s="21" t="s">
        <v>246</v>
      </c>
      <c r="D37" s="26" t="s">
        <v>280</v>
      </c>
      <c r="E37" s="38"/>
      <c r="F37" s="38"/>
      <c r="G37" s="38"/>
      <c r="H37" s="38"/>
      <c r="I37" s="39"/>
      <c r="J37" s="22">
        <v>100</v>
      </c>
      <c r="K37" s="22"/>
      <c r="L37" s="22"/>
      <c r="M37" s="22"/>
      <c r="N37" s="22"/>
      <c r="O37" s="23">
        <f t="shared" si="0"/>
        <v>33.333333333333336</v>
      </c>
    </row>
    <row r="38" spans="2:15" ht="18.75" x14ac:dyDescent="0.3">
      <c r="B38" s="21">
        <f t="shared" si="1"/>
        <v>30</v>
      </c>
      <c r="C38" s="21" t="s">
        <v>247</v>
      </c>
      <c r="D38" s="26" t="s">
        <v>281</v>
      </c>
      <c r="E38" s="38"/>
      <c r="F38" s="38"/>
      <c r="G38" s="38"/>
      <c r="H38" s="38"/>
      <c r="I38" s="39"/>
      <c r="J38" s="22">
        <v>97.5</v>
      </c>
      <c r="K38" s="22"/>
      <c r="L38" s="22"/>
      <c r="M38" s="22"/>
      <c r="N38" s="22"/>
      <c r="O38" s="23">
        <f t="shared" si="0"/>
        <v>32.5</v>
      </c>
    </row>
    <row r="39" spans="2:15" ht="18.75" x14ac:dyDescent="0.3">
      <c r="B39" s="21">
        <f t="shared" si="1"/>
        <v>31</v>
      </c>
      <c r="C39" s="21" t="s">
        <v>248</v>
      </c>
      <c r="D39" s="26" t="s">
        <v>282</v>
      </c>
      <c r="E39" s="38"/>
      <c r="F39" s="38"/>
      <c r="G39" s="38"/>
      <c r="H39" s="38"/>
      <c r="I39" s="39"/>
      <c r="J39" s="22">
        <v>97</v>
      </c>
      <c r="K39" s="22"/>
      <c r="L39" s="22"/>
      <c r="M39" s="22"/>
      <c r="N39" s="22"/>
      <c r="O39" s="23">
        <f t="shared" si="0"/>
        <v>32.333333333333336</v>
      </c>
    </row>
    <row r="40" spans="2:15" ht="18.75" x14ac:dyDescent="0.3">
      <c r="B40" s="21">
        <f t="shared" si="1"/>
        <v>32</v>
      </c>
      <c r="C40" s="21" t="s">
        <v>249</v>
      </c>
      <c r="D40" s="26" t="s">
        <v>283</v>
      </c>
      <c r="E40" s="38"/>
      <c r="F40" s="38"/>
      <c r="G40" s="38"/>
      <c r="H40" s="38"/>
      <c r="I40" s="39"/>
      <c r="J40" s="22">
        <v>100</v>
      </c>
      <c r="K40" s="22"/>
      <c r="L40" s="22"/>
      <c r="M40" s="22"/>
      <c r="N40" s="22"/>
      <c r="O40" s="23">
        <f t="shared" si="0"/>
        <v>33.333333333333336</v>
      </c>
    </row>
    <row r="41" spans="2:15" ht="18.75" x14ac:dyDescent="0.3">
      <c r="B41" s="21">
        <f t="shared" si="1"/>
        <v>33</v>
      </c>
      <c r="C41" s="21" t="s">
        <v>250</v>
      </c>
      <c r="D41" s="26" t="s">
        <v>284</v>
      </c>
      <c r="E41" s="38"/>
      <c r="F41" s="38"/>
      <c r="G41" s="38"/>
      <c r="H41" s="38"/>
      <c r="I41" s="39"/>
      <c r="J41" s="22">
        <v>100</v>
      </c>
      <c r="K41" s="22"/>
      <c r="L41" s="22"/>
      <c r="M41" s="22"/>
      <c r="N41" s="22"/>
      <c r="O41" s="23">
        <f t="shared" si="0"/>
        <v>33.333333333333336</v>
      </c>
    </row>
    <row r="42" spans="2:15" ht="18.75" x14ac:dyDescent="0.3">
      <c r="B42" s="21">
        <f t="shared" si="1"/>
        <v>34</v>
      </c>
      <c r="C42" s="21" t="s">
        <v>251</v>
      </c>
      <c r="D42" s="26" t="s">
        <v>285</v>
      </c>
      <c r="E42" s="38"/>
      <c r="F42" s="38"/>
      <c r="G42" s="38"/>
      <c r="H42" s="38"/>
      <c r="I42" s="39"/>
      <c r="J42" s="22">
        <v>100</v>
      </c>
      <c r="K42" s="22"/>
      <c r="L42" s="22"/>
      <c r="M42" s="22"/>
      <c r="N42" s="22"/>
      <c r="O42" s="23">
        <f t="shared" si="0"/>
        <v>33.333333333333336</v>
      </c>
    </row>
    <row r="43" spans="2:15" ht="18.75" x14ac:dyDescent="0.3">
      <c r="B43" s="21">
        <f t="shared" si="1"/>
        <v>35</v>
      </c>
      <c r="C43" s="21" t="s">
        <v>252</v>
      </c>
      <c r="D43" s="25" t="s">
        <v>286</v>
      </c>
      <c r="E43" s="31"/>
      <c r="F43" s="31"/>
      <c r="G43" s="31"/>
      <c r="H43" s="31"/>
      <c r="I43" s="32"/>
      <c r="J43" s="22">
        <v>87</v>
      </c>
      <c r="K43" s="22"/>
      <c r="L43" s="22"/>
      <c r="M43" s="22"/>
      <c r="N43" s="22"/>
      <c r="O43" s="23">
        <f t="shared" si="0"/>
        <v>29</v>
      </c>
    </row>
    <row r="44" spans="2:15" ht="18.75" x14ac:dyDescent="0.3">
      <c r="B44" s="21">
        <f t="shared" si="1"/>
        <v>36</v>
      </c>
      <c r="C44" s="21" t="s">
        <v>253</v>
      </c>
      <c r="D44" s="26" t="s">
        <v>287</v>
      </c>
      <c r="E44" s="38"/>
      <c r="F44" s="38"/>
      <c r="G44" s="38"/>
      <c r="H44" s="38"/>
      <c r="I44" s="39"/>
      <c r="J44" s="22">
        <v>82</v>
      </c>
      <c r="K44" s="22"/>
      <c r="L44" s="22"/>
      <c r="M44" s="22"/>
      <c r="N44" s="22"/>
      <c r="O44" s="23">
        <f t="shared" si="0"/>
        <v>27.333333333333332</v>
      </c>
    </row>
    <row r="45" spans="2:15" x14ac:dyDescent="0.25">
      <c r="C45" s="76"/>
      <c r="D45" s="76"/>
      <c r="E45" s="1"/>
    </row>
    <row r="46" spans="2:15" x14ac:dyDescent="0.25">
      <c r="C46" s="76"/>
      <c r="D46" s="76"/>
      <c r="E46" s="1"/>
      <c r="H46" s="78" t="s">
        <v>18</v>
      </c>
      <c r="I46" s="78"/>
      <c r="J46" s="5">
        <f>COUNTIF(J9:J44,"&gt;=70")</f>
        <v>36</v>
      </c>
      <c r="K46" s="5">
        <f t="shared" ref="K46:O46" si="2">COUNTIF(K9:K44,"&gt;=70")</f>
        <v>0</v>
      </c>
      <c r="L46" s="5">
        <f t="shared" si="2"/>
        <v>0</v>
      </c>
      <c r="M46" s="5">
        <f t="shared" si="2"/>
        <v>0</v>
      </c>
      <c r="N46" s="5">
        <f t="shared" si="2"/>
        <v>0</v>
      </c>
      <c r="O46" s="15">
        <f t="shared" si="2"/>
        <v>0</v>
      </c>
    </row>
    <row r="47" spans="2:15" x14ac:dyDescent="0.25">
      <c r="C47" s="76"/>
      <c r="D47" s="76"/>
      <c r="E47" s="9"/>
      <c r="H47" s="78" t="s">
        <v>19</v>
      </c>
      <c r="I47" s="78"/>
      <c r="J47" s="5">
        <f t="shared" ref="J47:O47" si="3">COUNTIF(J9:J45,"&lt;70")</f>
        <v>0</v>
      </c>
      <c r="K47" s="5">
        <f t="shared" si="3"/>
        <v>0</v>
      </c>
      <c r="L47" s="5">
        <f t="shared" si="3"/>
        <v>0</v>
      </c>
      <c r="M47" s="5">
        <f t="shared" si="3"/>
        <v>0</v>
      </c>
      <c r="N47" s="5">
        <f t="shared" si="3"/>
        <v>0</v>
      </c>
      <c r="O47" s="15">
        <f t="shared" si="3"/>
        <v>36</v>
      </c>
    </row>
    <row r="48" spans="2:15" x14ac:dyDescent="0.25">
      <c r="C48" s="76"/>
      <c r="D48" s="76"/>
      <c r="E48" s="76"/>
      <c r="H48" s="78" t="s">
        <v>20</v>
      </c>
      <c r="I48" s="78"/>
      <c r="J48" s="5">
        <f t="shared" ref="J48:O48" si="4">COUNT(J9:J44)</f>
        <v>36</v>
      </c>
      <c r="K48" s="5">
        <f t="shared" si="4"/>
        <v>0</v>
      </c>
      <c r="L48" s="5">
        <f t="shared" si="4"/>
        <v>0</v>
      </c>
      <c r="M48" s="5">
        <f t="shared" si="4"/>
        <v>0</v>
      </c>
      <c r="N48" s="5">
        <f t="shared" si="4"/>
        <v>0</v>
      </c>
      <c r="O48" s="15">
        <f t="shared" si="4"/>
        <v>36</v>
      </c>
    </row>
    <row r="49" spans="3:15" x14ac:dyDescent="0.25">
      <c r="C49" s="76"/>
      <c r="D49" s="76"/>
      <c r="E49" s="1"/>
      <c r="H49" s="77" t="s">
        <v>15</v>
      </c>
      <c r="I49" s="77"/>
      <c r="J49" s="10">
        <f>J46/J48</f>
        <v>1</v>
      </c>
      <c r="K49" s="12" t="e">
        <f t="shared" ref="K49:O49" si="5">K46/K48</f>
        <v>#DIV/0!</v>
      </c>
      <c r="L49" s="12" t="e">
        <f t="shared" si="5"/>
        <v>#DIV/0!</v>
      </c>
      <c r="M49" s="12" t="e">
        <f t="shared" si="5"/>
        <v>#DIV/0!</v>
      </c>
      <c r="N49" s="12" t="e">
        <f t="shared" si="5"/>
        <v>#DIV/0!</v>
      </c>
      <c r="O49" s="14">
        <f t="shared" si="5"/>
        <v>0</v>
      </c>
    </row>
    <row r="50" spans="3:15" x14ac:dyDescent="0.25">
      <c r="C50" s="76"/>
      <c r="D50" s="76"/>
      <c r="E50" s="1"/>
      <c r="H50" s="77" t="s">
        <v>16</v>
      </c>
      <c r="I50" s="77"/>
      <c r="J50" s="10">
        <f>J47/J48</f>
        <v>0</v>
      </c>
      <c r="K50" s="10" t="e">
        <f t="shared" ref="K50:O50" si="6">K47/K48</f>
        <v>#DIV/0!</v>
      </c>
      <c r="L50" s="12" t="e">
        <f t="shared" si="6"/>
        <v>#DIV/0!</v>
      </c>
      <c r="M50" s="12" t="e">
        <f t="shared" si="6"/>
        <v>#DIV/0!</v>
      </c>
      <c r="N50" s="12" t="e">
        <f t="shared" si="6"/>
        <v>#DIV/0!</v>
      </c>
      <c r="O50" s="14">
        <f t="shared" si="6"/>
        <v>1</v>
      </c>
    </row>
    <row r="51" spans="3:15" x14ac:dyDescent="0.25">
      <c r="C51" s="76"/>
      <c r="D51" s="76"/>
      <c r="E51" s="9"/>
    </row>
    <row r="52" spans="3:15" x14ac:dyDescent="0.25">
      <c r="C52" s="1"/>
      <c r="D52" s="1"/>
      <c r="E52" s="9"/>
    </row>
    <row r="54" spans="3:15" x14ac:dyDescent="0.25">
      <c r="J54" s="83"/>
      <c r="K54" s="83"/>
      <c r="L54" s="83"/>
      <c r="M54" s="83"/>
      <c r="N54" s="83"/>
    </row>
    <row r="55" spans="3:15" x14ac:dyDescent="0.25">
      <c r="J55" s="82" t="s">
        <v>17</v>
      </c>
      <c r="K55" s="82"/>
      <c r="L55" s="82"/>
      <c r="M55" s="82"/>
      <c r="N55" s="82"/>
    </row>
  </sheetData>
  <mergeCells count="23"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C45:D45"/>
    <mergeCell ref="C46:D46"/>
    <mergeCell ref="H46:I46"/>
    <mergeCell ref="C47:D47"/>
    <mergeCell ref="H47:I47"/>
    <mergeCell ref="C51:D51"/>
    <mergeCell ref="J54:N54"/>
    <mergeCell ref="J55:N55"/>
    <mergeCell ref="C48:E48"/>
    <mergeCell ref="H48:I48"/>
    <mergeCell ref="C49:D49"/>
    <mergeCell ref="H49:I49"/>
    <mergeCell ref="C50:D50"/>
    <mergeCell ref="H50:I50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9" t="s">
        <v>9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</row>
    <row r="3" spans="2:16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6" x14ac:dyDescent="0.25">
      <c r="C4" t="s">
        <v>0</v>
      </c>
      <c r="D4" s="80" t="str">
        <f>'PARCIALES 407 A'!D4:G4</f>
        <v>INSTRUMENTOS DE PRESUPUESTACION EMPRESARIAL</v>
      </c>
      <c r="E4" s="80"/>
      <c r="F4" s="80"/>
      <c r="G4" s="80"/>
      <c r="I4" t="s">
        <v>1</v>
      </c>
      <c r="J4" s="81" t="str">
        <f>'PARCIALES 407 A'!J4:K4</f>
        <v>407 A</v>
      </c>
      <c r="K4" s="81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1" t="str">
        <f>'PARCIALES 405 A'!D6:G6</f>
        <v>FEB 25 - JUN 25</v>
      </c>
      <c r="E6" s="81"/>
      <c r="F6" s="81"/>
      <c r="G6" s="81"/>
      <c r="I6" s="76" t="s">
        <v>21</v>
      </c>
      <c r="J6" s="76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8"/>
      <c r="F8" s="78"/>
      <c r="G8" s="78"/>
      <c r="H8" s="78"/>
      <c r="I8" s="78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407 A'!C9</f>
        <v>231U0262</v>
      </c>
      <c r="D9" s="36" t="str">
        <f>'PARCIALES 407 A'!D9:I9</f>
        <v xml:space="preserve"> AGUILERA XALA STUARDO</v>
      </c>
      <c r="E9" s="29"/>
      <c r="F9" s="29"/>
      <c r="G9" s="29"/>
      <c r="H9" s="29"/>
      <c r="I9" s="30"/>
      <c r="J9" s="13">
        <f>'PARCIALES 407 A'!O9</f>
        <v>20</v>
      </c>
      <c r="K9" s="13">
        <f t="shared" ref="K9:K24" si="0">+J9</f>
        <v>20</v>
      </c>
    </row>
    <row r="10" spans="2:16" x14ac:dyDescent="0.25">
      <c r="B10" s="7">
        <f>B9+1</f>
        <v>2</v>
      </c>
      <c r="C10" s="7" t="str">
        <f>'PARCIALES 407 A'!C10</f>
        <v>231U0263</v>
      </c>
      <c r="D10" s="36" t="str">
        <f>'PARCIALES 407 A'!D10:I10</f>
        <v>AGUIRRE ALDANA ALONDRA IVETH</v>
      </c>
      <c r="E10" s="29"/>
      <c r="F10" s="29"/>
      <c r="G10" s="29"/>
      <c r="H10" s="29"/>
      <c r="I10" s="30"/>
      <c r="J10" s="13">
        <f>'PARCIALES 407 A'!O10</f>
        <v>33.333333333333336</v>
      </c>
      <c r="K10" s="13">
        <f t="shared" si="0"/>
        <v>33.333333333333336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6" t="str">
        <f>'PARCIALES 407 A'!D11:I11</f>
        <v>ALANIZ RODRIGUEZ MILAGROS MONTSERRAT</v>
      </c>
      <c r="E11" s="29"/>
      <c r="F11" s="29"/>
      <c r="G11" s="29"/>
      <c r="H11" s="29"/>
      <c r="I11" s="30"/>
      <c r="J11" s="13">
        <f>'PARCIALES 407 A'!O11</f>
        <v>33.333333333333336</v>
      </c>
      <c r="K11" s="13">
        <f t="shared" si="0"/>
        <v>33.333333333333336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6" t="str">
        <f>'PARCIALES 407 A'!D12:I12</f>
        <v>ANTEMATE CHAGALA UZIEL</v>
      </c>
      <c r="E12" s="29"/>
      <c r="F12" s="29"/>
      <c r="G12" s="29"/>
      <c r="H12" s="29"/>
      <c r="I12" s="30"/>
      <c r="J12" s="13">
        <f>'PARCIALES 407 A'!O12</f>
        <v>32.333333333333336</v>
      </c>
      <c r="K12" s="13">
        <f t="shared" si="0"/>
        <v>32.333333333333336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6" t="str">
        <f>'PARCIALES 407 A'!D13:I13</f>
        <v>ARRES XOLO ARLETTE DEL CARMEN R</v>
      </c>
      <c r="E13" s="29"/>
      <c r="F13" s="29"/>
      <c r="G13" s="29"/>
      <c r="H13" s="29"/>
      <c r="I13" s="30"/>
      <c r="J13" s="13">
        <f>'PARCIALES 407 A'!O13</f>
        <v>31.333333333333332</v>
      </c>
      <c r="K13" s="13">
        <f t="shared" si="0"/>
        <v>31.333333333333332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6" t="str">
        <f>'PARCIALES 407 A'!D25:I25</f>
        <v>FONSECA BUSTAMANTE JOSEPH KARIM</v>
      </c>
      <c r="E14" s="29"/>
      <c r="F14" s="29"/>
      <c r="G14" s="29"/>
      <c r="H14" s="29"/>
      <c r="I14" s="30"/>
      <c r="J14" s="13">
        <f>'PARCIALES 407 A'!O25</f>
        <v>32.333333333333336</v>
      </c>
      <c r="K14" s="13">
        <f t="shared" si="0"/>
        <v>32.333333333333336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6" t="str">
        <f>'PARCIALES 407 A'!D31:I31</f>
        <v>LOPEZ BENITES DAMARIS</v>
      </c>
      <c r="E15" s="29"/>
      <c r="F15" s="29"/>
      <c r="G15" s="29"/>
      <c r="H15" s="29"/>
      <c r="I15" s="30"/>
      <c r="J15" s="13">
        <f>'PARCIALES 407 A'!O31</f>
        <v>33.333333333333336</v>
      </c>
      <c r="K15" s="13">
        <f t="shared" si="0"/>
        <v>33.333333333333336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6" t="str">
        <f>'PARCIALES 407 A'!D32:I32</f>
        <v>MATABUENA CHAGALA KARELY</v>
      </c>
      <c r="E16" s="29"/>
      <c r="F16" s="29"/>
      <c r="G16" s="29"/>
      <c r="H16" s="29"/>
      <c r="I16" s="30"/>
      <c r="J16" s="13">
        <f>'PARCIALES 407 A'!O32</f>
        <v>33.333333333333336</v>
      </c>
      <c r="K16" s="13">
        <f t="shared" si="0"/>
        <v>33.333333333333336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6" t="str">
        <f>'PARCIALES 407 A'!D34:I34</f>
        <v>MOLINA MENDOZA ANDRES GAMALIEL</v>
      </c>
      <c r="E17" s="29"/>
      <c r="F17" s="29"/>
      <c r="G17" s="29"/>
      <c r="H17" s="29"/>
      <c r="I17" s="30"/>
      <c r="J17" s="13">
        <f>'PARCIALES 407 A'!O34</f>
        <v>32.333333333333336</v>
      </c>
      <c r="K17" s="13">
        <f t="shared" si="0"/>
        <v>32.333333333333336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6" t="str">
        <f>'PARCIALES 407 A'!D35:I35</f>
        <v>MUÑOZ DELGADO DANNA ELIDETH</v>
      </c>
      <c r="E18" s="29"/>
      <c r="F18" s="29"/>
      <c r="G18" s="29"/>
      <c r="H18" s="29"/>
      <c r="I18" s="30"/>
      <c r="J18" s="13">
        <f>'PARCIALES 407 A'!O35</f>
        <v>33.333333333333336</v>
      </c>
      <c r="K18" s="13">
        <f t="shared" si="0"/>
        <v>33.333333333333336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6" t="str">
        <f>'PARCIALES 407 A'!D36:I36</f>
        <v>OJEDA LUA ALBERTO</v>
      </c>
      <c r="E19" s="29"/>
      <c r="F19" s="29"/>
      <c r="G19" s="29"/>
      <c r="H19" s="29"/>
      <c r="I19" s="30"/>
      <c r="J19" s="13">
        <f>'PARCIALES 407 A'!O36</f>
        <v>23.333333333333332</v>
      </c>
      <c r="K19" s="13">
        <f t="shared" si="0"/>
        <v>23.333333333333332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6" t="str">
        <f>'PARCIALES 407 A'!D37:I37</f>
        <v>POLITO OLIN DARIAN DE JESÚS</v>
      </c>
      <c r="E20" s="29"/>
      <c r="F20" s="29"/>
      <c r="G20" s="29"/>
      <c r="H20" s="29"/>
      <c r="I20" s="30"/>
      <c r="J20" s="13">
        <f>'PARCIALES 407 A'!O37</f>
        <v>33.333333333333336</v>
      </c>
      <c r="K20" s="13">
        <f t="shared" si="0"/>
        <v>33.333333333333336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6" t="str">
        <f>'PARCIALES 407 A'!D38:I38</f>
        <v>RAMIREZ QUIRINO ALEJANDRO DE JESUS</v>
      </c>
      <c r="E21" s="29"/>
      <c r="F21" s="29"/>
      <c r="G21" s="29"/>
      <c r="H21" s="29"/>
      <c r="I21" s="30"/>
      <c r="J21" s="13">
        <f>'PARCIALES 407 A'!O38</f>
        <v>32.5</v>
      </c>
      <c r="K21" s="13">
        <f t="shared" si="0"/>
        <v>32.5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6" t="str">
        <f>'PARCIALES 407 A'!D42:I42</f>
        <v>TRICHE HIPOLITO JOSELIN DEL CARMEN</v>
      </c>
      <c r="E22" s="29"/>
      <c r="F22" s="29"/>
      <c r="G22" s="29"/>
      <c r="H22" s="29"/>
      <c r="I22" s="30"/>
      <c r="J22" s="13">
        <f>'PARCIALES 407 A'!O42</f>
        <v>33.333333333333336</v>
      </c>
      <c r="K22" s="13">
        <f t="shared" si="0"/>
        <v>33.333333333333336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6" t="str">
        <f>'PARCIALES 407 A'!D43:I43</f>
        <v>VELAZCO PUCHETA OSMAR DE JESUS</v>
      </c>
      <c r="E23" s="29"/>
      <c r="F23" s="29"/>
      <c r="G23" s="29"/>
      <c r="H23" s="29"/>
      <c r="I23" s="30"/>
      <c r="J23" s="13">
        <f>'PARCIALES 407 A'!O43</f>
        <v>29</v>
      </c>
      <c r="K23" s="13">
        <f t="shared" si="0"/>
        <v>29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6" t="str">
        <f>'PARCIALES 407 A'!D44:I44</f>
        <v>VILLALOBOS COPETE ROGELIO DE JESUS</v>
      </c>
      <c r="E24" s="29"/>
      <c r="F24" s="29"/>
      <c r="G24" s="29"/>
      <c r="H24" s="29"/>
      <c r="I24" s="30"/>
      <c r="J24" s="13">
        <f>'PARCIALES 407 A'!O44</f>
        <v>27.333333333333332</v>
      </c>
      <c r="K24" s="13">
        <f t="shared" si="0"/>
        <v>27.333333333333332</v>
      </c>
    </row>
    <row r="25" spans="2:11" x14ac:dyDescent="0.25">
      <c r="C25" s="76"/>
      <c r="D25" s="76"/>
      <c r="E25" s="1"/>
    </row>
    <row r="26" spans="2:11" x14ac:dyDescent="0.25">
      <c r="C26" s="76"/>
      <c r="D26" s="76"/>
      <c r="E26" s="1"/>
      <c r="H26" s="78" t="s">
        <v>18</v>
      </c>
      <c r="I26" s="78"/>
      <c r="J26" s="5">
        <f>COUNTIF(K9:K24,"&gt;=70")</f>
        <v>0</v>
      </c>
      <c r="K26" s="1"/>
    </row>
    <row r="27" spans="2:11" x14ac:dyDescent="0.25">
      <c r="C27" s="76"/>
      <c r="D27" s="76"/>
      <c r="E27" s="9"/>
      <c r="H27" s="78" t="s">
        <v>19</v>
      </c>
      <c r="I27" s="78"/>
      <c r="J27" s="5">
        <f>COUNTIF(K9:K24,"&lt;70")</f>
        <v>16</v>
      </c>
      <c r="K27" s="1"/>
    </row>
    <row r="28" spans="2:11" x14ac:dyDescent="0.25">
      <c r="C28" s="76"/>
      <c r="D28" s="76"/>
      <c r="E28" s="76"/>
      <c r="H28" s="78" t="s">
        <v>20</v>
      </c>
      <c r="I28" s="78"/>
      <c r="J28" s="5">
        <f>COUNT(J9:J24)</f>
        <v>16</v>
      </c>
      <c r="K28" s="1"/>
    </row>
    <row r="29" spans="2:11" x14ac:dyDescent="0.25">
      <c r="C29" s="76"/>
      <c r="D29" s="76"/>
      <c r="E29" s="1"/>
      <c r="H29" s="77" t="s">
        <v>15</v>
      </c>
      <c r="I29" s="77"/>
      <c r="J29" s="10">
        <f>J26/J28</f>
        <v>0</v>
      </c>
      <c r="K29" s="16"/>
    </row>
    <row r="30" spans="2:11" x14ac:dyDescent="0.25">
      <c r="C30" s="76"/>
      <c r="D30" s="76"/>
      <c r="E30" s="1"/>
      <c r="H30" s="77" t="s">
        <v>16</v>
      </c>
      <c r="I30" s="77"/>
      <c r="J30" s="10">
        <f>J27/J28</f>
        <v>1</v>
      </c>
      <c r="K30" s="17"/>
    </row>
    <row r="31" spans="2:11" x14ac:dyDescent="0.25">
      <c r="C31" s="76"/>
      <c r="D31" s="76"/>
      <c r="E31" s="9"/>
    </row>
    <row r="32" spans="2:11" x14ac:dyDescent="0.25">
      <c r="C32" s="1"/>
      <c r="D32" s="1"/>
      <c r="E32" s="9"/>
    </row>
    <row r="34" spans="10:11" x14ac:dyDescent="0.25">
      <c r="J34" s="76"/>
      <c r="K34" s="76"/>
    </row>
    <row r="35" spans="10:11" x14ac:dyDescent="0.25">
      <c r="J35" s="75"/>
      <c r="K35" s="75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PARCIALES 211 A</vt:lpstr>
      <vt:lpstr>FINAL</vt:lpstr>
      <vt:lpstr>PARCIALES 211 B</vt:lpstr>
      <vt:lpstr>PARCIALES 405 A</vt:lpstr>
      <vt:lpstr>FINAL (2)</vt:lpstr>
      <vt:lpstr>PARCIALES 405 C</vt:lpstr>
      <vt:lpstr>FINAL (3)</vt:lpstr>
      <vt:lpstr>PARCIALES 407 A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Miguel Ponce Prieto</cp:lastModifiedBy>
  <cp:lastPrinted>2025-03-05T05:15:21Z</cp:lastPrinted>
  <dcterms:created xsi:type="dcterms:W3CDTF">2023-03-14T19:16:59Z</dcterms:created>
  <dcterms:modified xsi:type="dcterms:W3CDTF">2025-03-05T05:22:49Z</dcterms:modified>
</cp:coreProperties>
</file>