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AÑO 2025\REPORTES F-J 2025\REPORTES PARCIALES\4 Reporte parcial\"/>
    </mc:Choice>
  </mc:AlternateContent>
  <xr:revisionPtr revIDLastSave="0" documentId="13_ncr:1_{7460AEDE-DD29-45AB-BD25-EDB13629B43C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24" l="1"/>
  <c r="I22" i="24"/>
  <c r="I15" i="24"/>
  <c r="I17" i="24"/>
  <c r="I18" i="24"/>
  <c r="I19" i="24"/>
  <c r="I20" i="24"/>
  <c r="I21" i="24"/>
  <c r="I23" i="24"/>
  <c r="H14" i="25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F28" i="24"/>
  <c r="E27" i="24"/>
  <c r="I27" i="24" s="1"/>
  <c r="D27" i="24"/>
  <c r="C27" i="24"/>
  <c r="A27" i="24"/>
  <c r="E26" i="24"/>
  <c r="I26" i="24" s="1"/>
  <c r="D26" i="24"/>
  <c r="C26" i="24"/>
  <c r="A26" i="24"/>
  <c r="E25" i="24"/>
  <c r="I25" i="24" s="1"/>
  <c r="D25" i="24"/>
  <c r="C25" i="24"/>
  <c r="A25" i="24"/>
  <c r="E24" i="24"/>
  <c r="I24" i="24" s="1"/>
  <c r="D24" i="24"/>
  <c r="C24" i="24"/>
  <c r="A24" i="24"/>
  <c r="D17" i="24"/>
  <c r="D16" i="24"/>
  <c r="D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F28" i="23"/>
  <c r="I21" i="23"/>
  <c r="I20" i="23"/>
  <c r="I19" i="23"/>
  <c r="D19" i="23"/>
  <c r="A19" i="23"/>
  <c r="E18" i="23"/>
  <c r="I18" i="23" s="1"/>
  <c r="D18" i="23"/>
  <c r="C18" i="23"/>
  <c r="A1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L19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9" i="10"/>
  <c r="I19" i="10"/>
  <c r="L18" i="10"/>
  <c r="I18" i="10"/>
  <c r="L17" i="10"/>
  <c r="I17" i="10"/>
  <c r="L16" i="10"/>
  <c r="I16" i="10"/>
  <c r="L15" i="10"/>
  <c r="I15" i="10"/>
  <c r="L14" i="10"/>
  <c r="I14" i="10"/>
  <c r="I17" i="22" l="1"/>
  <c r="L17" i="22"/>
  <c r="I19" i="22"/>
  <c r="I16" i="22"/>
  <c r="I15" i="25"/>
  <c r="J15" i="25" s="1"/>
  <c r="H15" i="25"/>
  <c r="I17" i="25"/>
  <c r="J17" i="25" s="1"/>
  <c r="H17" i="25"/>
  <c r="I19" i="25"/>
  <c r="J19" i="25" s="1"/>
  <c r="H19" i="25"/>
  <c r="I21" i="25"/>
  <c r="J21" i="25" s="1"/>
  <c r="H21" i="25"/>
  <c r="I23" i="25"/>
  <c r="J23" i="25" s="1"/>
  <c r="H23" i="25"/>
  <c r="I25" i="25"/>
  <c r="J25" i="25" s="1"/>
  <c r="H25" i="25"/>
  <c r="I27" i="25"/>
  <c r="J27" i="25" s="1"/>
  <c r="H27" i="25"/>
  <c r="I16" i="25"/>
  <c r="J16" i="25" s="1"/>
  <c r="H16" i="25"/>
  <c r="I18" i="25"/>
  <c r="J18" i="25" s="1"/>
  <c r="H18" i="25"/>
  <c r="I20" i="25"/>
  <c r="J20" i="25" s="1"/>
  <c r="H20" i="25"/>
  <c r="I22" i="25"/>
  <c r="J22" i="25" s="1"/>
  <c r="H22" i="25"/>
  <c r="I24" i="25"/>
  <c r="J24" i="25" s="1"/>
  <c r="H24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E28" i="24"/>
  <c r="L14" i="23"/>
  <c r="L15" i="23"/>
  <c r="L16" i="23"/>
  <c r="L17" i="23"/>
  <c r="L18" i="23"/>
  <c r="L19" i="23"/>
  <c r="L20" i="23"/>
  <c r="L21" i="23"/>
  <c r="E28" i="23"/>
  <c r="I18" i="22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<sst xmlns="http://schemas.openxmlformats.org/spreadsheetml/2006/main" count="243" uniqueCount="54">
  <si>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</si>
  <si>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</si>
  <si>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</si>
  <si>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</si>
  <si>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</si>
  <si>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</si>
  <si>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</si>
  <si>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</si>
  <si>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</si>
  <si>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</si>
  <si>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</si>
  <si>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</si>
  <si>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</si>
  <si>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</si>
  <si>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</si>
  <si>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</si>
  <si>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</si>
  <si>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</si>
  <si>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</si>
  <si>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</si>
  <si>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</si>
  <si>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</si>
  <si>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</si>
  <si>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</si>
  <si>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</si>
  <si>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</si>
  <si>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</si>
  <si>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</si>
  <si>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</si>
  <si>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</si>
  <si>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</si>
  <si>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</si>
  <si>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Feb-jun 2025</t>
  </si>
  <si>
    <t>MARIA DE LA CRUZ PORRAS ARIAS</t>
  </si>
  <si>
    <t>FLOR I. CHONTAL PELAYO</t>
  </si>
  <si>
    <t>INVESTIGACIÓN DE OPERACIONES I</t>
  </si>
  <si>
    <t>401 A</t>
  </si>
  <si>
    <t>IIND</t>
  </si>
  <si>
    <t>401 B</t>
  </si>
  <si>
    <t>ADMINISTRACIÓN DEL MANTENIMIENTO</t>
  </si>
  <si>
    <t>601 A</t>
  </si>
  <si>
    <t>601 B</t>
  </si>
  <si>
    <t>METODOS CUANTITATIVOS PARA ADMINISTRACIÓN</t>
  </si>
  <si>
    <t>405 B</t>
  </si>
  <si>
    <t>LA</t>
  </si>
  <si>
    <t>405 C</t>
  </si>
  <si>
    <t>S/E</t>
  </si>
  <si>
    <t>II</t>
  </si>
  <si>
    <t>III</t>
  </si>
  <si>
    <t>IV</t>
  </si>
  <si>
    <t>FLOR ILIANA CHONTAL PELAYO</t>
  </si>
  <si>
    <t>FLOR ILIANA CHONTALPELAYO</t>
  </si>
  <si>
    <t>V</t>
  </si>
  <si>
    <t>405 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</si>
</sst>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5" zoomScale="85" zoomScaleNormal="85" zoomScaleSheetLayoutView="100" workbookViewId="0">
      <selection activeCell="P24" sqref="P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5" t="s">
        <v>4</v>
      </c>
      <c r="C8" s="35"/>
      <c r="D8" s="14" t="s">
        <v>5</v>
      </c>
      <c r="E8" s="5">
        <v>6</v>
      </c>
      <c r="G8" s="4" t="s">
        <v>6</v>
      </c>
      <c r="H8" s="5">
        <v>3</v>
      </c>
      <c r="I8" s="34" t="s">
        <v>7</v>
      </c>
      <c r="J8" s="34"/>
      <c r="K8" s="34"/>
      <c r="L8" s="35" t="s">
        <v>32</v>
      </c>
      <c r="M8" s="35"/>
      <c r="N8" s="35"/>
    </row>
    <row r="10" spans="1:14" x14ac:dyDescent="0.25">
      <c r="A10" s="4" t="s">
        <v>8</v>
      </c>
      <c r="B10" s="35" t="s">
        <v>33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21" t="s">
        <v>35</v>
      </c>
      <c r="B14" s="9" t="s">
        <v>21</v>
      </c>
      <c r="C14" s="9" t="s">
        <v>36</v>
      </c>
      <c r="D14" s="9" t="s">
        <v>37</v>
      </c>
      <c r="E14" s="9">
        <v>35</v>
      </c>
      <c r="F14" s="9">
        <v>28</v>
      </c>
      <c r="G14" s="9"/>
      <c r="H14" s="10"/>
      <c r="I14" s="9">
        <f t="shared" ref="I14:I28" si="0">(E14-SUM(F14:G14))-K14</f>
        <v>7</v>
      </c>
      <c r="J14" s="10"/>
      <c r="K14" s="9"/>
      <c r="L14" s="10">
        <f t="shared" ref="L14:L28" si="1">K14/E14</f>
        <v>0</v>
      </c>
      <c r="M14" s="9">
        <v>76</v>
      </c>
      <c r="N14" s="15">
        <v>0.71</v>
      </c>
    </row>
    <row r="15" spans="1:14" s="11" customFormat="1" ht="26.4" x14ac:dyDescent="0.25">
      <c r="A15" s="21" t="s">
        <v>35</v>
      </c>
      <c r="B15" s="9" t="s">
        <v>21</v>
      </c>
      <c r="C15" s="9" t="s">
        <v>38</v>
      </c>
      <c r="D15" s="9" t="s">
        <v>37</v>
      </c>
      <c r="E15" s="9">
        <v>25</v>
      </c>
      <c r="F15" s="9">
        <v>15</v>
      </c>
      <c r="G15" s="9"/>
      <c r="H15" s="10"/>
      <c r="I15" s="9">
        <f t="shared" si="0"/>
        <v>10</v>
      </c>
      <c r="J15" s="10"/>
      <c r="K15" s="9"/>
      <c r="L15" s="10">
        <f t="shared" si="1"/>
        <v>0</v>
      </c>
      <c r="M15" s="9">
        <v>65</v>
      </c>
      <c r="N15" s="15">
        <v>0.68</v>
      </c>
    </row>
    <row r="16" spans="1:14" s="11" customFormat="1" ht="26.4" x14ac:dyDescent="0.25">
      <c r="A16" s="21" t="s">
        <v>39</v>
      </c>
      <c r="B16" s="9" t="s">
        <v>21</v>
      </c>
      <c r="C16" s="9" t="s">
        <v>40</v>
      </c>
      <c r="D16" s="9" t="s">
        <v>37</v>
      </c>
      <c r="E16" s="9">
        <v>22</v>
      </c>
      <c r="F16" s="9">
        <v>19</v>
      </c>
      <c r="G16" s="9"/>
      <c r="H16" s="10"/>
      <c r="I16" s="9">
        <f t="shared" si="0"/>
        <v>3</v>
      </c>
      <c r="J16" s="10"/>
      <c r="K16" s="9"/>
      <c r="L16" s="10">
        <f t="shared" si="1"/>
        <v>0</v>
      </c>
      <c r="M16" s="9">
        <v>77</v>
      </c>
      <c r="N16" s="15">
        <v>0.73</v>
      </c>
    </row>
    <row r="17" spans="1:14" s="11" customFormat="1" ht="26.4" x14ac:dyDescent="0.25">
      <c r="A17" s="21" t="s">
        <v>39</v>
      </c>
      <c r="B17" s="9" t="s">
        <v>21</v>
      </c>
      <c r="C17" s="9" t="s">
        <v>41</v>
      </c>
      <c r="D17" s="9" t="s">
        <v>37</v>
      </c>
      <c r="E17" s="9">
        <v>21</v>
      </c>
      <c r="F17" s="9">
        <v>20</v>
      </c>
      <c r="G17" s="9"/>
      <c r="H17" s="10"/>
      <c r="I17" s="9">
        <f t="shared" si="0"/>
        <v>1</v>
      </c>
      <c r="J17" s="10"/>
      <c r="K17" s="9"/>
      <c r="L17" s="10">
        <f t="shared" si="1"/>
        <v>0</v>
      </c>
      <c r="M17" s="9">
        <v>83</v>
      </c>
      <c r="N17" s="15">
        <v>0.71</v>
      </c>
    </row>
    <row r="18" spans="1:14" s="11" customFormat="1" ht="26.4" x14ac:dyDescent="0.25">
      <c r="A18" s="21" t="s">
        <v>42</v>
      </c>
      <c r="B18" s="9" t="s">
        <v>21</v>
      </c>
      <c r="C18" s="9" t="s">
        <v>43</v>
      </c>
      <c r="D18" s="9" t="s">
        <v>44</v>
      </c>
      <c r="E18" s="9">
        <v>22</v>
      </c>
      <c r="F18" s="9">
        <v>17</v>
      </c>
      <c r="G18" s="9"/>
      <c r="H18" s="10"/>
      <c r="I18" s="9">
        <f t="shared" si="0"/>
        <v>5</v>
      </c>
      <c r="J18" s="10"/>
      <c r="K18" s="9"/>
      <c r="L18" s="10">
        <f t="shared" si="1"/>
        <v>0</v>
      </c>
      <c r="M18" s="9">
        <v>76</v>
      </c>
      <c r="N18" s="15">
        <v>0.68</v>
      </c>
    </row>
    <row r="19" spans="1:14" s="11" customFormat="1" ht="26.4" x14ac:dyDescent="0.25">
      <c r="A19" s="21" t="s">
        <v>42</v>
      </c>
      <c r="B19" s="9" t="s">
        <v>21</v>
      </c>
      <c r="C19" s="9" t="s">
        <v>45</v>
      </c>
      <c r="D19" s="9" t="s">
        <v>44</v>
      </c>
      <c r="E19" s="9">
        <v>10</v>
      </c>
      <c r="F19" s="9">
        <v>5</v>
      </c>
      <c r="G19" s="9"/>
      <c r="H19" s="10"/>
      <c r="I19" s="9">
        <f t="shared" si="0"/>
        <v>5</v>
      </c>
      <c r="J19" s="10"/>
      <c r="K19" s="9"/>
      <c r="L19" s="10">
        <f t="shared" si="1"/>
        <v>0</v>
      </c>
      <c r="M19" s="9">
        <v>68</v>
      </c>
      <c r="N19" s="15">
        <v>0.5</v>
      </c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104</v>
      </c>
      <c r="G28" s="17">
        <f>SUM(G14:G27)</f>
        <v>0</v>
      </c>
      <c r="H28" s="18"/>
      <c r="I28" s="17">
        <f t="shared" si="0"/>
        <v>31</v>
      </c>
      <c r="J28" s="18"/>
      <c r="K28" s="17">
        <f>SUM(K14:K27)</f>
        <v>0</v>
      </c>
      <c r="L28" s="18">
        <f t="shared" si="1"/>
        <v>0</v>
      </c>
      <c r="M28" s="17">
        <f>AVERAGE(M14:M27)</f>
        <v>74.166666666666671</v>
      </c>
      <c r="N28" s="19">
        <f>AVERAGE(N14:N27)</f>
        <v>0.66833333333333333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MARIA DE LA CRUZ PORRAS ARIAS</v>
      </c>
      <c r="C37" s="41"/>
      <c r="D37" s="41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Q34" sqref="Q3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2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Feb-jun 2025</v>
      </c>
      <c r="M8" s="35"/>
      <c r="N8" s="35"/>
    </row>
    <row r="10" spans="1:14" x14ac:dyDescent="0.25">
      <c r="A10" s="4" t="s">
        <v>8</v>
      </c>
      <c r="B10" s="35" t="str">
        <f>'1'!B10</f>
        <v>MARIA DE LA CRUZ PORRAS ARIAS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9" t="str">
        <f>'1'!A14</f>
        <v>INVESTIGACIÓN DE OPERACIONES I</v>
      </c>
      <c r="B14" s="9" t="s">
        <v>46</v>
      </c>
      <c r="C14" s="9" t="str">
        <f>'1'!C14</f>
        <v>401 A</v>
      </c>
      <c r="D14" s="9" t="str">
        <f>'1'!D14</f>
        <v>IIND</v>
      </c>
      <c r="E14" s="9">
        <f>'1'!E14</f>
        <v>35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tr">
        <f>'1'!A15</f>
        <v>INVESTIGACIÓN DE OPERACIONES I</v>
      </c>
      <c r="B15" s="9" t="s">
        <v>46</v>
      </c>
      <c r="C15" s="9" t="str">
        <f>'1'!C15</f>
        <v>401 B</v>
      </c>
      <c r="D15" s="9" t="str">
        <f>'1'!D15</f>
        <v>IIND</v>
      </c>
      <c r="E15" s="9">
        <f>'1'!E15</f>
        <v>25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9" t="str">
        <f>'1'!A16</f>
        <v>ADMINISTRACIÓN DEL MANTENIMIENTO</v>
      </c>
      <c r="B16" s="9" t="s">
        <v>47</v>
      </c>
      <c r="C16" s="9" t="str">
        <f>'1'!C16</f>
        <v>601 A</v>
      </c>
      <c r="D16" s="9" t="str">
        <f>'1'!D16</f>
        <v>IIND</v>
      </c>
      <c r="E16" s="9">
        <f>'1'!E16</f>
        <v>22</v>
      </c>
      <c r="F16" s="9">
        <v>20</v>
      </c>
      <c r="G16" s="9"/>
      <c r="H16" s="10"/>
      <c r="I16" s="9">
        <f t="shared" ref="I16:I28" si="0">(E16-SUM(F16:G16))-K16</f>
        <v>2</v>
      </c>
      <c r="J16" s="10"/>
      <c r="K16" s="9"/>
      <c r="L16" s="10">
        <f t="shared" ref="L16:L28" si="1">K16/E16</f>
        <v>0</v>
      </c>
      <c r="M16" s="9">
        <v>83</v>
      </c>
      <c r="N16" s="15">
        <v>0.59</v>
      </c>
    </row>
    <row r="17" spans="1:14" s="11" customFormat="1" ht="26.4" x14ac:dyDescent="0.25">
      <c r="A17" s="9" t="str">
        <f>'1'!A17</f>
        <v>ADMINISTRACIÓN DEL MANTENIMIENTO</v>
      </c>
      <c r="B17" s="9" t="s">
        <v>47</v>
      </c>
      <c r="C17" s="9" t="str">
        <f>'1'!C17</f>
        <v>601 B</v>
      </c>
      <c r="D17" s="9" t="str">
        <f>'1'!D17</f>
        <v>IIND</v>
      </c>
      <c r="E17" s="9">
        <f>'1'!E17</f>
        <v>21</v>
      </c>
      <c r="F17" s="9">
        <v>20</v>
      </c>
      <c r="G17" s="9"/>
      <c r="H17" s="10"/>
      <c r="I17" s="9">
        <f t="shared" si="0"/>
        <v>1</v>
      </c>
      <c r="J17" s="10"/>
      <c r="K17" s="9"/>
      <c r="L17" s="10">
        <f t="shared" si="1"/>
        <v>0</v>
      </c>
      <c r="M17" s="9">
        <v>83</v>
      </c>
      <c r="N17" s="15">
        <v>0.76</v>
      </c>
    </row>
    <row r="18" spans="1:14" s="11" customFormat="1" ht="26.4" x14ac:dyDescent="0.25">
      <c r="A18" s="9" t="str">
        <f>'1'!A18</f>
        <v>METODOS CUANTITATIVOS PARA ADMINISTRACIÓN</v>
      </c>
      <c r="B18" s="9" t="s">
        <v>47</v>
      </c>
      <c r="C18" s="9" t="str">
        <f>'1'!C18</f>
        <v>405 B</v>
      </c>
      <c r="D18" s="9" t="str">
        <f>'1'!D18</f>
        <v>LA</v>
      </c>
      <c r="E18" s="9">
        <f>'1'!E18</f>
        <v>22</v>
      </c>
      <c r="F18" s="9">
        <v>14</v>
      </c>
      <c r="G18" s="9"/>
      <c r="H18" s="10"/>
      <c r="I18" s="9">
        <f t="shared" si="0"/>
        <v>8</v>
      </c>
      <c r="J18" s="10"/>
      <c r="K18" s="9"/>
      <c r="L18" s="10">
        <f t="shared" si="1"/>
        <v>0</v>
      </c>
      <c r="M18" s="9">
        <v>66</v>
      </c>
      <c r="N18" s="15">
        <v>0.64</v>
      </c>
    </row>
    <row r="19" spans="1:14" s="11" customFormat="1" ht="26.4" x14ac:dyDescent="0.25">
      <c r="A19" s="9" t="str">
        <f>'1'!A19</f>
        <v>METODOS CUANTITATIVOS PARA ADMINISTRACIÓN</v>
      </c>
      <c r="B19" s="9" t="s">
        <v>47</v>
      </c>
      <c r="C19" s="9" t="str">
        <f>'1'!C19</f>
        <v>405 C</v>
      </c>
      <c r="D19" s="9" t="str">
        <f>'1'!D19</f>
        <v>LA</v>
      </c>
      <c r="E19" s="9">
        <f>'1'!E19</f>
        <v>10</v>
      </c>
      <c r="F19" s="9">
        <v>8</v>
      </c>
      <c r="G19" s="9"/>
      <c r="H19" s="10"/>
      <c r="I19" s="9">
        <f t="shared" si="0"/>
        <v>2</v>
      </c>
      <c r="J19" s="10"/>
      <c r="K19" s="9"/>
      <c r="L19" s="10">
        <f t="shared" si="1"/>
        <v>0</v>
      </c>
      <c r="M19" s="9">
        <v>70</v>
      </c>
      <c r="N19" s="15">
        <v>0.8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135</v>
      </c>
      <c r="F28" s="17">
        <f>SUM(F14:F27)</f>
        <v>62</v>
      </c>
      <c r="G28" s="17">
        <f>SUM(G14:G27)</f>
        <v>0</v>
      </c>
      <c r="H28" s="18">
        <v>0</v>
      </c>
      <c r="I28" s="17">
        <f t="shared" si="0"/>
        <v>73</v>
      </c>
      <c r="J28" s="18">
        <v>0</v>
      </c>
      <c r="K28" s="17">
        <f>SUM(K14:K27)</f>
        <v>0</v>
      </c>
      <c r="L28" s="18">
        <f t="shared" si="1"/>
        <v>0</v>
      </c>
      <c r="M28" s="17">
        <f>AVERAGE(M14:M27)</f>
        <v>75.5</v>
      </c>
      <c r="N28" s="19">
        <f>AVERAGE(N14:N27)</f>
        <v>0.69750000000000001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MARIA DE LA CRUZ PORRAS ARIAS</v>
      </c>
      <c r="C37" s="41"/>
      <c r="D37" s="41"/>
      <c r="E37" s="13"/>
      <c r="F37" s="13"/>
      <c r="G37" s="41" t="s">
        <v>50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3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Feb-jun 2025</v>
      </c>
      <c r="M8" s="35"/>
      <c r="N8" s="35"/>
    </row>
    <row r="10" spans="1:14" x14ac:dyDescent="0.25">
      <c r="A10" s="4" t="s">
        <v>8</v>
      </c>
      <c r="B10" s="35" t="str">
        <f>'1'!B10</f>
        <v>MARIA DE LA CRUZ PORRAS ARIAS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9" t="str">
        <f>'1'!A14</f>
        <v>INVESTIGACIÓN DE OPERACIONES I</v>
      </c>
      <c r="B14" s="9" t="s">
        <v>47</v>
      </c>
      <c r="C14" s="9" t="str">
        <f>'1'!C14</f>
        <v>401 A</v>
      </c>
      <c r="D14" s="9" t="str">
        <f>'1'!D14</f>
        <v>IIND</v>
      </c>
      <c r="E14" s="9">
        <f>'1'!E14</f>
        <v>35</v>
      </c>
      <c r="F14" s="9">
        <v>20</v>
      </c>
      <c r="G14" s="9"/>
      <c r="H14" s="10"/>
      <c r="I14" s="9">
        <f t="shared" ref="I14:I28" si="0">(E14-SUM(F14:G14))-K14</f>
        <v>15</v>
      </c>
      <c r="J14" s="10"/>
      <c r="K14" s="9"/>
      <c r="L14" s="10">
        <f t="shared" ref="L14:L28" si="1">K14/E14</f>
        <v>0</v>
      </c>
      <c r="M14" s="9">
        <v>65</v>
      </c>
      <c r="N14" s="15">
        <v>0.56999999999999995</v>
      </c>
    </row>
    <row r="15" spans="1:14" s="11" customFormat="1" ht="26.4" x14ac:dyDescent="0.25">
      <c r="A15" s="9" t="str">
        <f>'1'!A15</f>
        <v>INVESTIGACIÓN DE OPERACIONES I</v>
      </c>
      <c r="B15" s="9" t="s">
        <v>47</v>
      </c>
      <c r="C15" s="9" t="str">
        <f>'1'!C15</f>
        <v>401 B</v>
      </c>
      <c r="D15" s="9" t="str">
        <f>'1'!D15</f>
        <v>IIND</v>
      </c>
      <c r="E15" s="9">
        <f>'1'!E15</f>
        <v>25</v>
      </c>
      <c r="F15" s="9">
        <v>8</v>
      </c>
      <c r="G15" s="9"/>
      <c r="H15" s="10"/>
      <c r="I15" s="9">
        <f t="shared" si="0"/>
        <v>17</v>
      </c>
      <c r="J15" s="10"/>
      <c r="K15" s="9"/>
      <c r="L15" s="10">
        <f t="shared" si="1"/>
        <v>0</v>
      </c>
      <c r="M15" s="9">
        <v>47</v>
      </c>
      <c r="N15" s="15">
        <v>0.44</v>
      </c>
    </row>
    <row r="16" spans="1:14" s="11" customFormat="1" ht="26.4" x14ac:dyDescent="0.25">
      <c r="A16" s="9" t="str">
        <f>'1'!A16</f>
        <v>ADMINISTRACIÓN DEL MANTENIMIENTO</v>
      </c>
      <c r="B16" s="9" t="s">
        <v>48</v>
      </c>
      <c r="C16" s="9" t="str">
        <f>'1'!C16</f>
        <v>601 A</v>
      </c>
      <c r="D16" s="9" t="str">
        <f>'1'!D16</f>
        <v>IIND</v>
      </c>
      <c r="E16" s="9">
        <f>'1'!E16</f>
        <v>22</v>
      </c>
      <c r="F16" s="9">
        <v>19</v>
      </c>
      <c r="G16" s="9"/>
      <c r="H16" s="10"/>
      <c r="I16" s="9">
        <f t="shared" si="0"/>
        <v>3</v>
      </c>
      <c r="J16" s="10"/>
      <c r="K16" s="9"/>
      <c r="L16" s="10">
        <f t="shared" si="1"/>
        <v>0</v>
      </c>
      <c r="M16" s="9">
        <v>72</v>
      </c>
      <c r="N16" s="15">
        <v>0.86</v>
      </c>
    </row>
    <row r="17" spans="1:14" s="11" customFormat="1" ht="26.4" x14ac:dyDescent="0.25">
      <c r="A17" s="9" t="str">
        <f>'1'!A17</f>
        <v>ADMINISTRACIÓN DEL MANTENIMIENTO</v>
      </c>
      <c r="B17" s="9" t="s">
        <v>48</v>
      </c>
      <c r="C17" s="9" t="str">
        <f>'1'!C17</f>
        <v>601 B</v>
      </c>
      <c r="D17" s="9" t="str">
        <f>'1'!D17</f>
        <v>IIND</v>
      </c>
      <c r="E17" s="9">
        <f>'1'!E17</f>
        <v>21</v>
      </c>
      <c r="F17" s="9">
        <v>18</v>
      </c>
      <c r="G17" s="9"/>
      <c r="H17" s="10"/>
      <c r="I17" s="9">
        <f t="shared" si="0"/>
        <v>3</v>
      </c>
      <c r="J17" s="10"/>
      <c r="K17" s="9"/>
      <c r="L17" s="10">
        <f t="shared" si="1"/>
        <v>0</v>
      </c>
      <c r="M17" s="9">
        <v>75</v>
      </c>
      <c r="N17" s="15">
        <v>0.71</v>
      </c>
    </row>
    <row r="18" spans="1:14" s="11" customFormat="1" ht="26.4" x14ac:dyDescent="0.25">
      <c r="A18" s="9" t="str">
        <f>'1'!A18</f>
        <v>METODOS CUANTITATIVOS PARA ADMINISTRACIÓN</v>
      </c>
      <c r="B18" s="9" t="s">
        <v>48</v>
      </c>
      <c r="C18" s="9" t="str">
        <f>'1'!C18</f>
        <v>405 B</v>
      </c>
      <c r="D18" s="9" t="str">
        <f>'1'!D18</f>
        <v>LA</v>
      </c>
      <c r="E18" s="9">
        <f>'1'!E18</f>
        <v>22</v>
      </c>
      <c r="F18" s="9">
        <v>13</v>
      </c>
      <c r="G18" s="9"/>
      <c r="H18" s="10"/>
      <c r="I18" s="9">
        <f t="shared" si="0"/>
        <v>9</v>
      </c>
      <c r="J18" s="10"/>
      <c r="K18" s="9"/>
      <c r="L18" s="10">
        <f t="shared" si="1"/>
        <v>0</v>
      </c>
      <c r="M18" s="9">
        <v>60</v>
      </c>
      <c r="N18" s="15">
        <v>0.64</v>
      </c>
    </row>
    <row r="19" spans="1:14" s="11" customFormat="1" ht="26.4" x14ac:dyDescent="0.25">
      <c r="A19" s="9" t="str">
        <f>'1'!A19</f>
        <v>METODOS CUANTITATIVOS PARA ADMINISTRACIÓN</v>
      </c>
      <c r="B19" s="9" t="s">
        <v>49</v>
      </c>
      <c r="C19" s="9" t="s">
        <v>43</v>
      </c>
      <c r="D19" s="9" t="str">
        <f>'1'!D19</f>
        <v>LA</v>
      </c>
      <c r="E19" s="9">
        <v>22</v>
      </c>
      <c r="F19" s="9">
        <v>7</v>
      </c>
      <c r="G19" s="9"/>
      <c r="H19" s="10"/>
      <c r="I19" s="9">
        <f t="shared" si="0"/>
        <v>15</v>
      </c>
      <c r="J19" s="10"/>
      <c r="K19" s="9"/>
      <c r="L19" s="10">
        <f t="shared" si="1"/>
        <v>0</v>
      </c>
      <c r="M19" s="9">
        <v>53</v>
      </c>
      <c r="N19" s="15">
        <v>0.64</v>
      </c>
    </row>
    <row r="20" spans="1:14" s="11" customFormat="1" ht="26.4" x14ac:dyDescent="0.25">
      <c r="A20" s="9" t="s">
        <v>42</v>
      </c>
      <c r="B20" s="9" t="s">
        <v>48</v>
      </c>
      <c r="C20" s="9" t="s">
        <v>45</v>
      </c>
      <c r="D20" s="9" t="s">
        <v>44</v>
      </c>
      <c r="E20" s="9">
        <v>10</v>
      </c>
      <c r="F20" s="9">
        <v>8</v>
      </c>
      <c r="G20" s="9"/>
      <c r="H20" s="10"/>
      <c r="I20" s="9">
        <f t="shared" si="0"/>
        <v>2</v>
      </c>
      <c r="J20" s="10"/>
      <c r="K20" s="9"/>
      <c r="L20" s="10">
        <f t="shared" si="1"/>
        <v>0</v>
      </c>
      <c r="M20" s="9">
        <v>76</v>
      </c>
      <c r="N20" s="15">
        <v>0.7</v>
      </c>
    </row>
    <row r="21" spans="1:14" s="11" customFormat="1" ht="26.4" x14ac:dyDescent="0.25">
      <c r="A21" s="9" t="s">
        <v>42</v>
      </c>
      <c r="B21" s="9" t="s">
        <v>49</v>
      </c>
      <c r="C21" s="9" t="s">
        <v>45</v>
      </c>
      <c r="D21" s="9" t="s">
        <v>44</v>
      </c>
      <c r="E21" s="9">
        <v>10</v>
      </c>
      <c r="F21" s="9">
        <v>5</v>
      </c>
      <c r="G21" s="9"/>
      <c r="H21" s="10"/>
      <c r="I21" s="9">
        <f t="shared" si="0"/>
        <v>5</v>
      </c>
      <c r="J21" s="10"/>
      <c r="K21" s="9"/>
      <c r="L21" s="10">
        <f t="shared" si="1"/>
        <v>0</v>
      </c>
      <c r="M21" s="9">
        <v>59</v>
      </c>
      <c r="N21" s="15">
        <v>0.7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167</v>
      </c>
      <c r="F28" s="17">
        <f>SUM(F14:F27)</f>
        <v>98</v>
      </c>
      <c r="G28" s="17"/>
      <c r="H28" s="18"/>
      <c r="I28" s="17">
        <f t="shared" si="0"/>
        <v>69</v>
      </c>
      <c r="J28" s="18"/>
      <c r="K28" s="17"/>
      <c r="L28" s="18">
        <f t="shared" si="1"/>
        <v>0</v>
      </c>
      <c r="M28" s="17">
        <f>AVERAGE(M14:M27)</f>
        <v>63.375</v>
      </c>
      <c r="N28" s="19">
        <f>AVERAGE(N14:N27)</f>
        <v>0.65750000000000008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MARIA DE LA CRUZ PORRAS ARIAS</v>
      </c>
      <c r="C37" s="41"/>
      <c r="D37" s="41"/>
      <c r="E37" s="13"/>
      <c r="F37" s="13"/>
      <c r="G37" s="41" t="s">
        <v>50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2" zoomScale="85" zoomScaleNormal="85" zoomScaleSheetLayoutView="100" workbookViewId="0">
      <selection activeCell="P20" sqref="P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>
        <v>4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Feb-jun 2025</v>
      </c>
      <c r="M8" s="35"/>
      <c r="N8" s="35"/>
    </row>
    <row r="10" spans="1:14" x14ac:dyDescent="0.25">
      <c r="A10" s="4" t="s">
        <v>8</v>
      </c>
      <c r="B10" s="35" t="str">
        <f>'1'!B10</f>
        <v>MARIA DE LA CRUZ PORRAS ARIAS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INVESTIGACIÓN DE OPERACIONES I</v>
      </c>
      <c r="B14" s="9" t="s">
        <v>48</v>
      </c>
      <c r="C14" s="9" t="str">
        <f>'1'!C14</f>
        <v>401 A</v>
      </c>
      <c r="D14" s="9" t="str">
        <f>'1'!D14</f>
        <v>IIND</v>
      </c>
      <c r="E14" s="9">
        <f>'1'!E14</f>
        <v>35</v>
      </c>
      <c r="F14" s="9">
        <v>18</v>
      </c>
      <c r="G14" s="9"/>
      <c r="H14" s="10"/>
      <c r="I14" s="9">
        <f t="shared" ref="I14:I28" si="0">(E14-SUM(F14:G14))-K14</f>
        <v>17</v>
      </c>
      <c r="J14" s="10"/>
      <c r="K14" s="9"/>
      <c r="L14" s="10">
        <f t="shared" ref="L14:L28" si="1">K14/E14</f>
        <v>0</v>
      </c>
      <c r="M14" s="22">
        <v>0.51</v>
      </c>
      <c r="N14" s="15">
        <v>0.57999999999999996</v>
      </c>
    </row>
    <row r="15" spans="1:14" s="11" customFormat="1" x14ac:dyDescent="0.25">
      <c r="A15" s="9" t="str">
        <f>'1'!A15</f>
        <v>INVESTIGACIÓN DE OPERACIONES I</v>
      </c>
      <c r="B15" s="9" t="s">
        <v>49</v>
      </c>
      <c r="C15" s="9" t="s">
        <v>36</v>
      </c>
      <c r="D15" s="9" t="str">
        <f>'1'!D15</f>
        <v>IIND</v>
      </c>
      <c r="E15" s="9">
        <v>35</v>
      </c>
      <c r="F15" s="9">
        <v>20</v>
      </c>
      <c r="G15" s="9"/>
      <c r="H15" s="10"/>
      <c r="I15" s="9">
        <f t="shared" si="0"/>
        <v>15</v>
      </c>
      <c r="J15" s="10"/>
      <c r="K15" s="9"/>
      <c r="L15" s="10">
        <f t="shared" si="1"/>
        <v>0</v>
      </c>
      <c r="M15" s="22">
        <v>0.61</v>
      </c>
      <c r="N15" s="15">
        <v>0.54</v>
      </c>
    </row>
    <row r="16" spans="1:14" s="11" customFormat="1" x14ac:dyDescent="0.25">
      <c r="A16" s="9" t="s">
        <v>35</v>
      </c>
      <c r="B16" s="9" t="s">
        <v>48</v>
      </c>
      <c r="C16" s="9" t="s">
        <v>38</v>
      </c>
      <c r="D16" s="9" t="str">
        <f>'1'!D16</f>
        <v>IIND</v>
      </c>
      <c r="E16" s="9">
        <v>25</v>
      </c>
      <c r="F16" s="9">
        <v>9</v>
      </c>
      <c r="G16" s="9"/>
      <c r="H16" s="10"/>
      <c r="I16" s="9">
        <f t="shared" si="0"/>
        <v>16</v>
      </c>
      <c r="J16" s="10"/>
      <c r="K16" s="9"/>
      <c r="L16" s="10">
        <f t="shared" si="1"/>
        <v>0</v>
      </c>
      <c r="M16" s="22">
        <v>0.39</v>
      </c>
      <c r="N16" s="15">
        <v>0.51</v>
      </c>
    </row>
    <row r="17" spans="1:14" s="11" customFormat="1" x14ac:dyDescent="0.25">
      <c r="A17" s="9" t="s">
        <v>35</v>
      </c>
      <c r="B17" s="9" t="s">
        <v>49</v>
      </c>
      <c r="C17" s="9" t="s">
        <v>38</v>
      </c>
      <c r="D17" s="9" t="str">
        <f>'1'!D17</f>
        <v>IIND</v>
      </c>
      <c r="E17" s="9">
        <v>25</v>
      </c>
      <c r="F17" s="9">
        <v>11</v>
      </c>
      <c r="G17" s="9"/>
      <c r="H17" s="10"/>
      <c r="I17" s="9">
        <f t="shared" si="0"/>
        <v>14</v>
      </c>
      <c r="J17" s="10"/>
      <c r="K17" s="9"/>
      <c r="L17" s="10">
        <f t="shared" si="1"/>
        <v>0</v>
      </c>
      <c r="M17" s="22">
        <v>0.43</v>
      </c>
      <c r="N17" s="15">
        <v>0.56000000000000005</v>
      </c>
    </row>
    <row r="18" spans="1:14" s="11" customFormat="1" x14ac:dyDescent="0.25">
      <c r="A18" s="9" t="s">
        <v>39</v>
      </c>
      <c r="B18" s="9" t="s">
        <v>49</v>
      </c>
      <c r="C18" s="9" t="s">
        <v>40</v>
      </c>
      <c r="D18" s="9" t="s">
        <v>37</v>
      </c>
      <c r="E18" s="9">
        <v>22</v>
      </c>
      <c r="F18" s="9">
        <v>19</v>
      </c>
      <c r="G18" s="9"/>
      <c r="H18" s="10"/>
      <c r="I18" s="9">
        <f t="shared" si="0"/>
        <v>3</v>
      </c>
      <c r="J18" s="10"/>
      <c r="K18" s="9"/>
      <c r="L18" s="10">
        <f t="shared" si="1"/>
        <v>0</v>
      </c>
      <c r="M18" s="22">
        <v>0.86</v>
      </c>
      <c r="N18" s="15">
        <v>0.68</v>
      </c>
    </row>
    <row r="19" spans="1:14" s="11" customFormat="1" x14ac:dyDescent="0.25">
      <c r="A19" s="9" t="s">
        <v>39</v>
      </c>
      <c r="B19" s="9" t="s">
        <v>52</v>
      </c>
      <c r="C19" s="9" t="s">
        <v>40</v>
      </c>
      <c r="D19" s="9" t="s">
        <v>37</v>
      </c>
      <c r="E19" s="9">
        <v>22</v>
      </c>
      <c r="F19" s="9">
        <v>16</v>
      </c>
      <c r="G19" s="9"/>
      <c r="H19" s="10"/>
      <c r="I19" s="9">
        <f t="shared" si="0"/>
        <v>6</v>
      </c>
      <c r="J19" s="10"/>
      <c r="K19" s="9"/>
      <c r="L19" s="10">
        <f t="shared" si="1"/>
        <v>0</v>
      </c>
      <c r="M19" s="22">
        <v>0.81</v>
      </c>
      <c r="N19" s="15">
        <v>0.73</v>
      </c>
    </row>
    <row r="20" spans="1:14" s="11" customFormat="1" x14ac:dyDescent="0.25">
      <c r="A20" s="9" t="s">
        <v>39</v>
      </c>
      <c r="B20" s="9" t="s">
        <v>49</v>
      </c>
      <c r="C20" s="9" t="s">
        <v>41</v>
      </c>
      <c r="D20" s="9" t="s">
        <v>37</v>
      </c>
      <c r="E20" s="9">
        <v>21</v>
      </c>
      <c r="F20" s="9">
        <v>18</v>
      </c>
      <c r="G20" s="9"/>
      <c r="H20" s="10"/>
      <c r="I20" s="9">
        <f t="shared" si="0"/>
        <v>3</v>
      </c>
      <c r="J20" s="10"/>
      <c r="K20" s="9"/>
      <c r="L20" s="10">
        <f t="shared" si="1"/>
        <v>0</v>
      </c>
      <c r="M20" s="22">
        <v>0.8</v>
      </c>
      <c r="N20" s="15">
        <v>0.76</v>
      </c>
    </row>
    <row r="21" spans="1:14" s="11" customFormat="1" x14ac:dyDescent="0.25">
      <c r="A21" s="9" t="s">
        <v>39</v>
      </c>
      <c r="B21" s="9" t="s">
        <v>52</v>
      </c>
      <c r="C21" s="9" t="s">
        <v>41</v>
      </c>
      <c r="D21" s="9" t="s">
        <v>37</v>
      </c>
      <c r="E21" s="9">
        <v>21</v>
      </c>
      <c r="F21" s="9">
        <v>15</v>
      </c>
      <c r="G21" s="9"/>
      <c r="H21" s="10"/>
      <c r="I21" s="9">
        <f t="shared" si="0"/>
        <v>6</v>
      </c>
      <c r="J21" s="10"/>
      <c r="K21" s="9"/>
      <c r="L21" s="10">
        <f t="shared" si="1"/>
        <v>0</v>
      </c>
      <c r="M21" s="22">
        <v>0.76</v>
      </c>
      <c r="N21" s="15">
        <v>0.71</v>
      </c>
    </row>
    <row r="22" spans="1:14" s="11" customFormat="1" ht="26.4" x14ac:dyDescent="0.25">
      <c r="A22" s="9" t="s">
        <v>42</v>
      </c>
      <c r="B22" s="9" t="s">
        <v>52</v>
      </c>
      <c r="C22" s="9" t="s">
        <v>53</v>
      </c>
      <c r="D22" s="9" t="s">
        <v>44</v>
      </c>
      <c r="E22" s="9">
        <v>22</v>
      </c>
      <c r="F22" s="9">
        <v>18</v>
      </c>
      <c r="G22" s="9"/>
      <c r="H22" s="10"/>
      <c r="I22" s="9">
        <f t="shared" si="0"/>
        <v>4</v>
      </c>
      <c r="J22" s="10"/>
      <c r="K22" s="9"/>
      <c r="L22" s="10">
        <f t="shared" si="1"/>
        <v>0</v>
      </c>
      <c r="M22" s="22">
        <v>0.66</v>
      </c>
      <c r="N22" s="15">
        <v>0.68</v>
      </c>
    </row>
    <row r="23" spans="1:14" s="11" customFormat="1" ht="26.4" x14ac:dyDescent="0.25">
      <c r="A23" s="9" t="s">
        <v>42</v>
      </c>
      <c r="B23" s="9" t="s">
        <v>52</v>
      </c>
      <c r="C23" s="9" t="s">
        <v>45</v>
      </c>
      <c r="D23" s="9" t="s">
        <v>44</v>
      </c>
      <c r="E23" s="9">
        <v>10</v>
      </c>
      <c r="F23" s="9">
        <v>5</v>
      </c>
      <c r="G23" s="9"/>
      <c r="H23" s="10"/>
      <c r="I23" s="9">
        <f t="shared" si="0"/>
        <v>5</v>
      </c>
      <c r="J23" s="10"/>
      <c r="K23" s="9"/>
      <c r="L23" s="10">
        <f t="shared" si="1"/>
        <v>0</v>
      </c>
      <c r="M23" s="22">
        <v>0.67</v>
      </c>
      <c r="N23" s="15">
        <v>0.5</v>
      </c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238</v>
      </c>
      <c r="F28" s="17">
        <f>SUM(F14:F27)</f>
        <v>149</v>
      </c>
      <c r="G28" s="17"/>
      <c r="H28" s="18"/>
      <c r="I28" s="17">
        <f t="shared" si="0"/>
        <v>89</v>
      </c>
      <c r="J28" s="18"/>
      <c r="K28" s="17">
        <f>SUM(K14:K27)</f>
        <v>0</v>
      </c>
      <c r="L28" s="18">
        <f t="shared" si="1"/>
        <v>0</v>
      </c>
      <c r="M28" s="17">
        <f>AVERAGE(M14:M27)</f>
        <v>0.65</v>
      </c>
      <c r="N28" s="19">
        <f>AVERAGE(N14:N27)</f>
        <v>0.625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MARIA DE LA CRUZ PORRAS ARIAS</v>
      </c>
      <c r="C37" s="41"/>
      <c r="D37" s="41"/>
      <c r="E37" s="13"/>
      <c r="F37" s="13"/>
      <c r="G37" s="41" t="s">
        <v>50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V33" sqref="V3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5" t="s">
        <v>29</v>
      </c>
      <c r="C8" s="35"/>
      <c r="D8" s="14" t="s">
        <v>5</v>
      </c>
      <c r="E8" s="20">
        <f>'1'!E8</f>
        <v>6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Feb-jun 2025</v>
      </c>
      <c r="M8" s="35"/>
      <c r="N8" s="35"/>
    </row>
    <row r="10" spans="1:14" x14ac:dyDescent="0.25">
      <c r="A10" s="4" t="s">
        <v>8</v>
      </c>
      <c r="B10" s="35" t="str">
        <f>'1'!B10</f>
        <v>MARIA DE LA CRUZ PORRAS ARIAS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4" x14ac:dyDescent="0.25">
      <c r="A14" s="9" t="str">
        <f>'1'!A14</f>
        <v>INVESTIGACIÓN DE OPERACIONES I</v>
      </c>
      <c r="B14" s="9"/>
      <c r="C14" s="9" t="str">
        <f>'1'!C14</f>
        <v>401 A</v>
      </c>
      <c r="D14" s="9" t="str">
        <f>'1'!D14</f>
        <v>IIND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ht="26.4" x14ac:dyDescent="0.25">
      <c r="A15" s="9" t="str">
        <f>'1'!A15</f>
        <v>INVESTIGACIÓN DE OPERACIONES I</v>
      </c>
      <c r="B15" s="9"/>
      <c r="C15" s="9" t="str">
        <f>'1'!C15</f>
        <v>401 B</v>
      </c>
      <c r="D15" s="9" t="str">
        <f>'1'!D15</f>
        <v>IIND</v>
      </c>
      <c r="E15" s="9">
        <f>'1'!E15</f>
        <v>25</v>
      </c>
      <c r="F15" s="9"/>
      <c r="G15" s="9"/>
      <c r="H15" s="10">
        <f t="shared" ref="H15:H27" si="3">(F15+G15)/E15</f>
        <v>0</v>
      </c>
      <c r="I15" s="9">
        <f t="shared" si="0"/>
        <v>25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6.4" x14ac:dyDescent="0.25">
      <c r="A16" s="9" t="str">
        <f>'1'!A16</f>
        <v>ADMINISTRACIÓN DEL MANTENIMIENTO</v>
      </c>
      <c r="B16" s="9"/>
      <c r="C16" s="9" t="str">
        <f>'1'!C16</f>
        <v>601 A</v>
      </c>
      <c r="D16" s="9" t="str">
        <f>'1'!D16</f>
        <v>IIND</v>
      </c>
      <c r="E16" s="9">
        <f>'1'!E16</f>
        <v>22</v>
      </c>
      <c r="F16" s="9"/>
      <c r="G16" s="9"/>
      <c r="H16" s="10">
        <f t="shared" si="3"/>
        <v>0</v>
      </c>
      <c r="I16" s="9">
        <f t="shared" si="0"/>
        <v>22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ht="26.4" x14ac:dyDescent="0.25">
      <c r="A17" s="9" t="str">
        <f>'1'!A17</f>
        <v>ADMINISTRACIÓN DEL MANTENIMIENTO</v>
      </c>
      <c r="B17" s="9"/>
      <c r="C17" s="9" t="str">
        <f>'1'!C17</f>
        <v>601 B</v>
      </c>
      <c r="D17" s="9" t="str">
        <f>'1'!D17</f>
        <v>IIND</v>
      </c>
      <c r="E17" s="9">
        <f>'1'!E17</f>
        <v>21</v>
      </c>
      <c r="F17" s="9"/>
      <c r="G17" s="9"/>
      <c r="H17" s="10">
        <f t="shared" si="3"/>
        <v>0</v>
      </c>
      <c r="I17" s="9">
        <f t="shared" si="0"/>
        <v>21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ht="26.4" x14ac:dyDescent="0.25">
      <c r="A18" s="9" t="str">
        <f>'1'!A18</f>
        <v>METODOS CUANTITATIVOS PARA ADMINISTRACIÓN</v>
      </c>
      <c r="B18" s="9"/>
      <c r="C18" s="9" t="str">
        <f>'1'!C18</f>
        <v>405 B</v>
      </c>
      <c r="D18" s="9" t="str">
        <f>'1'!D18</f>
        <v>LA</v>
      </c>
      <c r="E18" s="9">
        <f>'1'!E18</f>
        <v>22</v>
      </c>
      <c r="F18" s="9"/>
      <c r="G18" s="9"/>
      <c r="H18" s="10">
        <f t="shared" si="3"/>
        <v>0</v>
      </c>
      <c r="I18" s="9">
        <f t="shared" si="0"/>
        <v>22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ht="26.4" x14ac:dyDescent="0.25">
      <c r="A19" s="9" t="str">
        <f>'1'!A19</f>
        <v>METODOS CUANTITATIVOS PARA ADMINISTRACIÓN</v>
      </c>
      <c r="B19" s="9"/>
      <c r="C19" s="9" t="str">
        <f>'1'!C19</f>
        <v>405 C</v>
      </c>
      <c r="D19" s="9" t="str">
        <f>'1'!D19</f>
        <v>LA</v>
      </c>
      <c r="E19" s="9">
        <f>'1'!E19</f>
        <v>10</v>
      </c>
      <c r="F19" s="9"/>
      <c r="G19" s="9"/>
      <c r="H19" s="10">
        <f t="shared" si="3"/>
        <v>0</v>
      </c>
      <c r="I19" s="9">
        <f t="shared" si="0"/>
        <v>10</v>
      </c>
      <c r="J19" s="10">
        <f t="shared" si="1"/>
        <v>1</v>
      </c>
      <c r="K19" s="9"/>
      <c r="L19" s="10">
        <f t="shared" si="2"/>
        <v>0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100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MARIA DE LA CRUZ PORRAS ARIAS</v>
      </c>
      <c r="C37" s="41"/>
      <c r="D37" s="41"/>
      <c r="E37" s="13"/>
      <c r="F37" s="13"/>
      <c r="G37" s="41" t="s">
        <v>51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Mary Porras</cp:lastModifiedBy>
  <cp:revision/>
  <dcterms:created xsi:type="dcterms:W3CDTF">2021-11-22T14:45:25Z</dcterms:created>
  <dcterms:modified xsi:type="dcterms:W3CDTF">2025-06-05T02:29:51Z</dcterms:modified>
  <cp:category/>
  <cp:contentStatus/>
</cp:coreProperties>
</file>