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rthalaura/Desktop/CURSO FEBRERO-JUNIO 25/CURSO-NORMAL/"/>
    </mc:Choice>
  </mc:AlternateContent>
  <xr:revisionPtr revIDLastSave="0" documentId="13_ncr:1_{E127B594-A15F-3443-B550-DF4B57E4F13B}" xr6:coauthVersionLast="47" xr6:coauthVersionMax="47" xr10:uidLastSave="{00000000-0000-0000-0000-000000000000}"/>
  <bookViews>
    <workbookView xWindow="7040" yWindow="500" windowWidth="25600" windowHeight="13700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C17" i="2" l="1"/>
  <c r="A14" i="5"/>
  <c r="E16" i="5"/>
  <c r="L16" i="5" s="1"/>
  <c r="E17" i="3"/>
  <c r="B10" i="5"/>
  <c r="B37" i="5" s="1"/>
  <c r="N28" i="5"/>
  <c r="M28" i="5"/>
  <c r="K28" i="5"/>
  <c r="E14" i="5"/>
  <c r="E15" i="5"/>
  <c r="L15" i="5" s="1"/>
  <c r="E17" i="5"/>
  <c r="L17" i="5" s="1"/>
  <c r="F28" i="5"/>
  <c r="G28" i="5"/>
  <c r="D17" i="5"/>
  <c r="D16" i="5"/>
  <c r="D15" i="5"/>
  <c r="D14" i="5"/>
  <c r="L8" i="5"/>
  <c r="H8" i="5"/>
  <c r="E8" i="5"/>
  <c r="B10" i="4"/>
  <c r="B40" i="4" s="1"/>
  <c r="D19" i="4"/>
  <c r="D18" i="4"/>
  <c r="E16" i="4"/>
  <c r="D16" i="4"/>
  <c r="C16" i="4"/>
  <c r="A16" i="4"/>
  <c r="E15" i="4"/>
  <c r="D15" i="4"/>
  <c r="C15" i="4"/>
  <c r="A15" i="4"/>
  <c r="L8" i="4"/>
  <c r="H8" i="4"/>
  <c r="E8" i="4"/>
  <c r="B10" i="3"/>
  <c r="B37" i="3" s="1"/>
  <c r="D17" i="3"/>
  <c r="A17" i="3"/>
  <c r="E16" i="3"/>
  <c r="D16" i="3"/>
  <c r="C16" i="3"/>
  <c r="A16" i="3"/>
  <c r="E15" i="3"/>
  <c r="I15" i="3" s="1"/>
  <c r="D15" i="3"/>
  <c r="C15" i="3"/>
  <c r="A15" i="3"/>
  <c r="E14" i="3"/>
  <c r="D14" i="3"/>
  <c r="C14" i="3"/>
  <c r="A14" i="3"/>
  <c r="L8" i="3"/>
  <c r="H8" i="3"/>
  <c r="E8" i="3"/>
  <c r="B10" i="2"/>
  <c r="B37" i="2" s="1"/>
  <c r="A18" i="2"/>
  <c r="E17" i="2"/>
  <c r="I17" i="2" s="1"/>
  <c r="D17" i="2"/>
  <c r="A17" i="2"/>
  <c r="E16" i="2"/>
  <c r="I16" i="2"/>
  <c r="D16" i="2"/>
  <c r="C16" i="2"/>
  <c r="A16" i="2"/>
  <c r="E15" i="2"/>
  <c r="I15" i="2" s="1"/>
  <c r="D15" i="2"/>
  <c r="C15" i="2"/>
  <c r="A15" i="2"/>
  <c r="E14" i="2"/>
  <c r="I14" i="2"/>
  <c r="D14" i="2"/>
  <c r="C14" i="2"/>
  <c r="A14" i="2"/>
  <c r="L8" i="2"/>
  <c r="H8" i="2"/>
  <c r="E8" i="2"/>
  <c r="B37" i="1"/>
  <c r="E28" i="5" l="1"/>
  <c r="I28" i="5" s="1"/>
  <c r="J28" i="5" s="1"/>
  <c r="L14" i="5"/>
  <c r="H28" i="5" l="1"/>
  <c r="L28" i="5"/>
</calcChain>
</file>

<file path=xl/sharedStrings.xml><?xml version="1.0" encoding="utf-8"?>
<sst xmlns="http://schemas.openxmlformats.org/spreadsheetml/2006/main" count="246" uniqueCount="62">
  <si>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</si>
  <si>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</si>
  <si>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</si>
  <si>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</si>
  <si>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</si>
  <si>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</si>
  <si>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</si>
  <si>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</si>
  <si>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</si>
  <si>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</si>
  <si>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</si>
  <si>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</si>
  <si>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</si>
  <si>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</si>
  <si>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</si>
  <si>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</si>
  <si>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</si>
  <si>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</si>
  <si>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</si>
  <si>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</si>
  <si>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</si>
  <si>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</si>
  <si>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</si>
  <si>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</si>
  <si>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</si>
  <si>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</si>
  <si>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</si>
  <si>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</si>
  <si>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</si>
  <si>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</si>
  <si>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</si>
  <si>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</si>
  <si>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</si>
  <si>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MTI. MARTHA LAURA SEDAS CARDENAS</t>
  </si>
  <si>
    <t>ISIC</t>
  </si>
  <si>
    <t>PROFESOR(A):</t>
  </si>
  <si>
    <t>1º</t>
  </si>
  <si>
    <t>II</t>
  </si>
  <si>
    <t>III</t>
  </si>
  <si>
    <t>IV</t>
  </si>
  <si>
    <t>T</t>
  </si>
  <si>
    <t>ISC. LILY ALEJANDRA MEDRANO MENDOZA</t>
  </si>
  <si>
    <t>ISC. DIEGO DE JESUS VELAZQUEZ LUCHO</t>
  </si>
  <si>
    <t>ISC. DIEGO DE JESUS VELASQUEZ LUCHO</t>
  </si>
  <si>
    <t>REDES DE COMPUTADORAS-A</t>
  </si>
  <si>
    <t>REDES DE COMPUTADORAS -B</t>
  </si>
  <si>
    <t>804IN</t>
  </si>
  <si>
    <t>604A</t>
  </si>
  <si>
    <t>604B</t>
  </si>
  <si>
    <t>ADMINISTRACION DE REDES</t>
  </si>
  <si>
    <t>REDES DE COMPUTADORAS-B</t>
  </si>
  <si>
    <t>REDES DE COMPUTADORAS A</t>
  </si>
  <si>
    <t>REDES DE COMPUTADORAS B</t>
  </si>
  <si>
    <t>FEB-JUNIO-2025</t>
  </si>
  <si>
    <t>ADMINISTRACION DE REDES AP</t>
  </si>
  <si>
    <t>ADMINISTRACION DE REDES IN</t>
  </si>
  <si>
    <t>TALLER DE COMPETENCIAS PROFESIONALES</t>
  </si>
  <si>
    <t>%</t>
  </si>
  <si>
    <t>804AP</t>
  </si>
  <si>
    <t>S-D</t>
  </si>
  <si>
    <t>V</t>
  </si>
  <si>
    <t>606B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</si>
</sst>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99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9" fontId="1" fillId="3" borderId="12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4" workbookViewId="0">
      <selection activeCell="C18" sqref="C18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9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6" t="s">
        <v>3</v>
      </c>
      <c r="B6" s="34"/>
      <c r="C6" s="34"/>
      <c r="D6" s="34"/>
      <c r="E6" s="39" t="s">
        <v>4</v>
      </c>
      <c r="F6" s="38"/>
      <c r="G6" s="38"/>
      <c r="H6" s="38"/>
      <c r="I6" s="3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 t="s">
        <v>36</v>
      </c>
      <c r="C8" s="38"/>
      <c r="D8" s="5" t="s">
        <v>6</v>
      </c>
      <c r="E8" s="6">
        <v>5</v>
      </c>
      <c r="F8" s="1"/>
      <c r="G8" s="4" t="s">
        <v>7</v>
      </c>
      <c r="H8" s="6">
        <v>3</v>
      </c>
      <c r="I8" s="44" t="s">
        <v>8</v>
      </c>
      <c r="J8" s="34"/>
      <c r="K8" s="34"/>
      <c r="L8" s="37" t="s">
        <v>53</v>
      </c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35</v>
      </c>
      <c r="B10" s="37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7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5" t="s">
        <v>14</v>
      </c>
      <c r="G12" s="46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6" t="s">
        <v>56</v>
      </c>
      <c r="B14" s="10" t="s">
        <v>21</v>
      </c>
      <c r="C14" s="10" t="s">
        <v>46</v>
      </c>
      <c r="D14" s="10" t="s">
        <v>34</v>
      </c>
      <c r="E14" s="10">
        <v>14</v>
      </c>
      <c r="F14" s="10">
        <v>14</v>
      </c>
      <c r="G14" s="10"/>
      <c r="H14" s="11">
        <v>1</v>
      </c>
      <c r="I14" s="10">
        <v>0</v>
      </c>
      <c r="J14" s="11">
        <v>0</v>
      </c>
      <c r="K14" s="10">
        <v>0</v>
      </c>
      <c r="L14" s="11">
        <v>0</v>
      </c>
      <c r="M14" s="10">
        <v>87.64</v>
      </c>
      <c r="N14" s="12">
        <v>0.78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26" t="s">
        <v>44</v>
      </c>
      <c r="B15" s="10" t="s">
        <v>21</v>
      </c>
      <c r="C15" s="10" t="s">
        <v>47</v>
      </c>
      <c r="D15" s="10" t="s">
        <v>34</v>
      </c>
      <c r="E15" s="10">
        <v>26</v>
      </c>
      <c r="F15" s="10">
        <v>26</v>
      </c>
      <c r="G15" s="10"/>
      <c r="H15" s="11">
        <v>1</v>
      </c>
      <c r="I15" s="10">
        <v>0</v>
      </c>
      <c r="J15" s="11">
        <v>0</v>
      </c>
      <c r="K15" s="10">
        <v>0</v>
      </c>
      <c r="L15" s="11">
        <v>0</v>
      </c>
      <c r="M15" s="10">
        <v>83</v>
      </c>
      <c r="N15" s="12">
        <v>0.56999999999999995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26" t="s">
        <v>45</v>
      </c>
      <c r="B16" s="10" t="s">
        <v>21</v>
      </c>
      <c r="C16" s="10" t="s">
        <v>48</v>
      </c>
      <c r="D16" s="10" t="s">
        <v>34</v>
      </c>
      <c r="E16" s="10">
        <v>16</v>
      </c>
      <c r="F16" s="10">
        <v>16</v>
      </c>
      <c r="G16" s="10"/>
      <c r="H16" s="11">
        <v>1</v>
      </c>
      <c r="I16" s="10">
        <v>0</v>
      </c>
      <c r="J16" s="11">
        <v>0</v>
      </c>
      <c r="K16" s="10">
        <v>0</v>
      </c>
      <c r="L16" s="11">
        <v>0</v>
      </c>
      <c r="M16" s="10">
        <v>84.54</v>
      </c>
      <c r="N16" s="12">
        <v>0.5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26" t="s">
        <v>54</v>
      </c>
      <c r="B17" s="10" t="s">
        <v>21</v>
      </c>
      <c r="C17" s="10" t="s">
        <v>58</v>
      </c>
      <c r="D17" s="10" t="s">
        <v>34</v>
      </c>
      <c r="E17" s="10">
        <v>13</v>
      </c>
      <c r="F17" s="10">
        <v>13</v>
      </c>
      <c r="G17" s="10"/>
      <c r="H17" s="11">
        <v>1</v>
      </c>
      <c r="I17" s="10">
        <v>0</v>
      </c>
      <c r="J17" s="11">
        <v>0</v>
      </c>
      <c r="K17" s="10">
        <v>0</v>
      </c>
      <c r="L17" s="11">
        <v>0</v>
      </c>
      <c r="M17" s="10">
        <v>85</v>
      </c>
      <c r="N17" s="12">
        <v>1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26" t="s">
        <v>55</v>
      </c>
      <c r="B18" s="27" t="s">
        <v>21</v>
      </c>
      <c r="C18" s="27" t="s">
        <v>46</v>
      </c>
      <c r="D18" s="27" t="s">
        <v>34</v>
      </c>
      <c r="E18" s="10">
        <v>11</v>
      </c>
      <c r="F18" s="10">
        <v>11</v>
      </c>
      <c r="G18" s="10"/>
      <c r="H18" s="11">
        <v>1</v>
      </c>
      <c r="I18" s="10">
        <v>0</v>
      </c>
      <c r="J18" s="11">
        <v>0</v>
      </c>
      <c r="K18" s="10">
        <v>0</v>
      </c>
      <c r="L18" s="11">
        <v>0</v>
      </c>
      <c r="M18" s="10">
        <v>83.63</v>
      </c>
      <c r="N18" s="12">
        <v>0.72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9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5" t="s">
        <v>25</v>
      </c>
      <c r="B28" s="16"/>
      <c r="C28" s="16"/>
      <c r="D28" s="16"/>
      <c r="E28" s="16">
        <v>80</v>
      </c>
      <c r="F28" s="16">
        <v>80</v>
      </c>
      <c r="G28" s="16">
        <v>0</v>
      </c>
      <c r="H28" s="17"/>
      <c r="I28" s="16"/>
      <c r="J28" s="17"/>
      <c r="K28" s="16">
        <v>0</v>
      </c>
      <c r="L28" s="17">
        <v>0</v>
      </c>
      <c r="M28" s="16">
        <v>84.76</v>
      </c>
      <c r="N28" s="18">
        <v>0.71399999999999997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52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53" t="s">
        <v>27</v>
      </c>
      <c r="C33" s="34"/>
      <c r="D33" s="34"/>
      <c r="E33" s="1"/>
      <c r="F33" s="1"/>
      <c r="G33" s="35" t="s">
        <v>28</v>
      </c>
      <c r="H33" s="34"/>
      <c r="I33" s="34"/>
      <c r="J33" s="3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54"/>
      <c r="C34" s="38"/>
      <c r="D34" s="38"/>
      <c r="E34" s="1"/>
      <c r="F34" s="1"/>
      <c r="G34" s="37"/>
      <c r="H34" s="38"/>
      <c r="I34" s="38"/>
      <c r="J34" s="3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55" t="s">
        <v>29</v>
      </c>
      <c r="B35" s="34"/>
      <c r="C35" s="7"/>
      <c r="D35" s="1"/>
      <c r="E35" s="55"/>
      <c r="F35" s="34"/>
      <c r="G35" s="34"/>
      <c r="H35" s="3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50" t="str">
        <f>B10</f>
        <v>MTI. MARTHA LAURA SEDAS CARDENAS</v>
      </c>
      <c r="C37" s="34"/>
      <c r="D37" s="34"/>
      <c r="E37" s="21"/>
      <c r="F37" s="21"/>
      <c r="G37" s="51" t="s">
        <v>42</v>
      </c>
      <c r="H37" s="34"/>
      <c r="I37" s="34"/>
      <c r="J37" s="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6" workbookViewId="0">
      <selection activeCell="D24" sqref="D24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7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6" t="s">
        <v>3</v>
      </c>
      <c r="B6" s="34"/>
      <c r="C6" s="34"/>
      <c r="D6" s="34"/>
      <c r="E6" s="39" t="s">
        <v>4</v>
      </c>
      <c r="F6" s="38"/>
      <c r="G6" s="38"/>
      <c r="H6" s="38"/>
      <c r="I6" s="3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2</v>
      </c>
      <c r="C8" s="38"/>
      <c r="D8" s="5" t="s">
        <v>6</v>
      </c>
      <c r="E8" s="20">
        <f>'1'!E8</f>
        <v>5</v>
      </c>
      <c r="G8" s="4" t="s">
        <v>7</v>
      </c>
      <c r="H8" s="20">
        <f>'1'!H8</f>
        <v>3</v>
      </c>
      <c r="I8" s="44" t="s">
        <v>8</v>
      </c>
      <c r="J8" s="34"/>
      <c r="K8" s="34"/>
      <c r="L8" s="37" t="str">
        <f>'1'!L8</f>
        <v>FEB-JUNIO-2025</v>
      </c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7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5" t="s">
        <v>14</v>
      </c>
      <c r="G12" s="46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37</v>
      </c>
      <c r="C14" s="10" t="str">
        <f>'1'!C14</f>
        <v>804IN</v>
      </c>
      <c r="D14" s="10" t="str">
        <f>'1'!D14</f>
        <v>ISIC</v>
      </c>
      <c r="E14" s="10">
        <f>'1'!E14</f>
        <v>14</v>
      </c>
      <c r="F14" s="10">
        <v>10</v>
      </c>
      <c r="G14" s="10"/>
      <c r="H14" s="11"/>
      <c r="I14" s="10">
        <f t="shared" ref="I14:I17" si="0">(E14-SUM(F14:G14))-K14</f>
        <v>4</v>
      </c>
      <c r="J14" s="11"/>
      <c r="K14" s="10">
        <v>0</v>
      </c>
      <c r="L14" s="11">
        <v>0</v>
      </c>
      <c r="M14" s="10">
        <v>57.56</v>
      </c>
      <c r="N14" s="12">
        <v>0.71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10" t="str">
        <f>'1'!A15</f>
        <v>REDES DE COMPUTADORAS-A</v>
      </c>
      <c r="B15" s="10" t="s">
        <v>37</v>
      </c>
      <c r="C15" s="10" t="str">
        <f>'1'!C15</f>
        <v>604A</v>
      </c>
      <c r="D15" s="10" t="str">
        <f>'1'!D15</f>
        <v>ISIC</v>
      </c>
      <c r="E15" s="10">
        <f>'1'!E15</f>
        <v>26</v>
      </c>
      <c r="F15" s="10">
        <v>24</v>
      </c>
      <c r="G15" s="10"/>
      <c r="H15" s="11"/>
      <c r="I15" s="10">
        <f t="shared" si="0"/>
        <v>2</v>
      </c>
      <c r="J15" s="11"/>
      <c r="K15" s="10">
        <v>0</v>
      </c>
      <c r="L15" s="11">
        <v>0</v>
      </c>
      <c r="M15" s="10">
        <v>75.69</v>
      </c>
      <c r="N15" s="12">
        <v>0.79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0" t="str">
        <f>'1'!A16</f>
        <v>REDES DE COMPUTADORAS -B</v>
      </c>
      <c r="B16" s="10" t="s">
        <v>37</v>
      </c>
      <c r="C16" s="10" t="str">
        <f>'1'!C16</f>
        <v>604B</v>
      </c>
      <c r="D16" s="10" t="str">
        <f>'1'!D16</f>
        <v>ISIC</v>
      </c>
      <c r="E16" s="10">
        <f>'1'!E16</f>
        <v>16</v>
      </c>
      <c r="F16" s="10">
        <v>13</v>
      </c>
      <c r="G16" s="10"/>
      <c r="H16" s="11"/>
      <c r="I16" s="10">
        <f t="shared" si="0"/>
        <v>3</v>
      </c>
      <c r="J16" s="11"/>
      <c r="K16" s="10">
        <v>0</v>
      </c>
      <c r="L16" s="11">
        <v>0</v>
      </c>
      <c r="M16" s="10">
        <v>68.87</v>
      </c>
      <c r="N16" s="12">
        <v>0.81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23" t="str">
        <f>'1'!A17</f>
        <v>ADMINISTRACION DE REDES AP</v>
      </c>
      <c r="B17" s="10" t="s">
        <v>37</v>
      </c>
      <c r="C17" s="10" t="str">
        <f>'1'!C17</f>
        <v>804AP</v>
      </c>
      <c r="D17" s="10" t="str">
        <f>'1'!D17</f>
        <v>ISIC</v>
      </c>
      <c r="E17" s="10">
        <f>'1'!E17</f>
        <v>13</v>
      </c>
      <c r="F17" s="10">
        <v>13</v>
      </c>
      <c r="G17" s="10"/>
      <c r="H17" s="11"/>
      <c r="I17" s="10">
        <f t="shared" si="0"/>
        <v>0</v>
      </c>
      <c r="J17" s="11"/>
      <c r="K17" s="10">
        <v>0</v>
      </c>
      <c r="L17" s="11">
        <v>0</v>
      </c>
      <c r="M17" s="10">
        <v>78.150000000000006</v>
      </c>
      <c r="N17" s="12">
        <v>0.46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10" t="str">
        <f>'1'!A18</f>
        <v>ADMINISTRACION DE REDES IN</v>
      </c>
      <c r="B18" s="10" t="s">
        <v>37</v>
      </c>
      <c r="C18" s="10" t="s">
        <v>46</v>
      </c>
      <c r="D18" s="10" t="s">
        <v>34</v>
      </c>
      <c r="E18" s="10">
        <v>11</v>
      </c>
      <c r="F18" s="10">
        <v>11</v>
      </c>
      <c r="G18" s="10"/>
      <c r="H18" s="11"/>
      <c r="I18" s="10">
        <v>0</v>
      </c>
      <c r="J18" s="11"/>
      <c r="K18" s="10">
        <v>0</v>
      </c>
      <c r="L18" s="11">
        <v>0</v>
      </c>
      <c r="M18" s="10">
        <v>79</v>
      </c>
      <c r="N18" s="12">
        <v>0.45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5" t="s">
        <v>25</v>
      </c>
      <c r="B28" s="16"/>
      <c r="C28" s="16"/>
      <c r="D28" s="16"/>
      <c r="E28" s="16">
        <v>80</v>
      </c>
      <c r="F28" s="16">
        <v>71</v>
      </c>
      <c r="G28" s="16"/>
      <c r="H28" s="17"/>
      <c r="I28" s="16">
        <v>9</v>
      </c>
      <c r="J28" s="17" t="s">
        <v>57</v>
      </c>
      <c r="K28" s="16"/>
      <c r="L28" s="17"/>
      <c r="M28" s="16">
        <v>71.849999999999994</v>
      </c>
      <c r="N28" s="18">
        <v>0.64400000000000002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52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53" t="s">
        <v>27</v>
      </c>
      <c r="C33" s="34"/>
      <c r="D33" s="34"/>
      <c r="E33" s="1"/>
      <c r="F33" s="1"/>
      <c r="G33" s="35" t="s">
        <v>28</v>
      </c>
      <c r="H33" s="34"/>
      <c r="I33" s="34"/>
      <c r="J33" s="3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54"/>
      <c r="C34" s="38"/>
      <c r="D34" s="38"/>
      <c r="E34" s="1"/>
      <c r="F34" s="1"/>
      <c r="G34" s="37"/>
      <c r="H34" s="38"/>
      <c r="I34" s="38"/>
      <c r="J34" s="3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55" t="s">
        <v>29</v>
      </c>
      <c r="B35" s="34"/>
      <c r="C35" s="7"/>
      <c r="D35" s="1"/>
      <c r="E35" s="55"/>
      <c r="F35" s="34"/>
      <c r="G35" s="34"/>
      <c r="H35" s="3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50" t="str">
        <f>B10</f>
        <v>MTI. MARTHA LAURA SEDAS CARDENAS</v>
      </c>
      <c r="C37" s="34"/>
      <c r="D37" s="34"/>
      <c r="E37" s="21"/>
      <c r="F37" s="21"/>
      <c r="G37" s="51" t="s">
        <v>41</v>
      </c>
      <c r="H37" s="34"/>
      <c r="I37" s="34"/>
      <c r="J37" s="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5" workbookViewId="0">
      <selection activeCell="A17" sqref="A17"/>
    </sheetView>
  </sheetViews>
  <sheetFormatPr baseColWidth="10" defaultColWidth="14.5" defaultRowHeight="15" customHeight="1" x14ac:dyDescent="0.2"/>
  <cols>
    <col min="1" max="1" width="38.5" customWidth="1"/>
    <col min="2" max="2" width="5.1640625" customWidth="1"/>
    <col min="3" max="3" width="6.5" customWidth="1"/>
    <col min="4" max="4" width="21.83203125" customWidth="1"/>
    <col min="5" max="5" width="9.5" customWidth="1"/>
    <col min="6" max="12" width="7.5" customWidth="1"/>
    <col min="13" max="13" width="11.5" customWidth="1"/>
    <col min="14" max="14" width="12.83203125" customWidth="1"/>
    <col min="15" max="26" width="11.5" customWidth="1"/>
  </cols>
  <sheetData>
    <row r="1" spans="1:26" ht="62.25" customHeight="1" x14ac:dyDescent="0.2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6" t="s">
        <v>3</v>
      </c>
      <c r="B6" s="34"/>
      <c r="C6" s="34"/>
      <c r="D6" s="34"/>
      <c r="E6" s="39" t="s">
        <v>31</v>
      </c>
      <c r="F6" s="38"/>
      <c r="G6" s="38"/>
      <c r="H6" s="38"/>
      <c r="I6" s="3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3</v>
      </c>
      <c r="C8" s="38"/>
      <c r="D8" s="5" t="s">
        <v>6</v>
      </c>
      <c r="E8" s="20">
        <f>'1'!E8</f>
        <v>5</v>
      </c>
      <c r="G8" s="4" t="s">
        <v>7</v>
      </c>
      <c r="H8" s="20">
        <f>'1'!H8</f>
        <v>3</v>
      </c>
      <c r="I8" s="44" t="s">
        <v>8</v>
      </c>
      <c r="J8" s="34"/>
      <c r="K8" s="34"/>
      <c r="L8" s="37" t="str">
        <f>'1'!L8</f>
        <v>FEB-JUNIO-2025</v>
      </c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7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5" t="s">
        <v>14</v>
      </c>
      <c r="G12" s="46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38</v>
      </c>
      <c r="C14" s="10" t="str">
        <f>'1'!C14</f>
        <v>804IN</v>
      </c>
      <c r="D14" s="10" t="str">
        <f>'1'!D14</f>
        <v>ISIC</v>
      </c>
      <c r="E14" s="10">
        <f>'1'!E14</f>
        <v>14</v>
      </c>
      <c r="F14" s="10">
        <v>10</v>
      </c>
      <c r="G14" s="10"/>
      <c r="H14" s="11"/>
      <c r="I14" s="10">
        <v>4</v>
      </c>
      <c r="J14" s="11"/>
      <c r="K14" s="10">
        <v>0</v>
      </c>
      <c r="L14" s="11">
        <v>0</v>
      </c>
      <c r="M14" s="10">
        <v>61.42</v>
      </c>
      <c r="N14" s="12">
        <v>0.71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10" t="str">
        <f>'1'!A15</f>
        <v>REDES DE COMPUTADORAS-A</v>
      </c>
      <c r="B15" s="10" t="s">
        <v>38</v>
      </c>
      <c r="C15" s="10" t="str">
        <f>'1'!C15</f>
        <v>604A</v>
      </c>
      <c r="D15" s="10" t="str">
        <f>'1'!D15</f>
        <v>ISIC</v>
      </c>
      <c r="E15" s="10">
        <f>'1'!E15</f>
        <v>26</v>
      </c>
      <c r="F15" s="10">
        <v>20</v>
      </c>
      <c r="G15" s="10"/>
      <c r="H15" s="11"/>
      <c r="I15" s="10">
        <f t="shared" ref="I15" si="0">(E15-SUM(F15:G15))-K15</f>
        <v>6</v>
      </c>
      <c r="J15" s="11"/>
      <c r="K15" s="10">
        <v>0</v>
      </c>
      <c r="L15" s="11">
        <v>0</v>
      </c>
      <c r="M15" s="10">
        <v>65.760000000000005</v>
      </c>
      <c r="N15" s="12">
        <v>0.76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0" t="str">
        <f>'1'!A16</f>
        <v>REDES DE COMPUTADORAS -B</v>
      </c>
      <c r="B16" s="10" t="s">
        <v>59</v>
      </c>
      <c r="C16" s="10" t="str">
        <f>'1'!C16</f>
        <v>604B</v>
      </c>
      <c r="D16" s="10" t="str">
        <f>'1'!D16</f>
        <v>ISIC</v>
      </c>
      <c r="E16" s="10">
        <f>'1'!E16</f>
        <v>16</v>
      </c>
      <c r="F16" s="10"/>
      <c r="G16" s="10"/>
      <c r="H16" s="11"/>
      <c r="I16" s="10"/>
      <c r="J16" s="11"/>
      <c r="K16" s="10"/>
      <c r="L16" s="11"/>
      <c r="M16" s="10"/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23" t="str">
        <f>'1'!A17</f>
        <v>ADMINISTRACION DE REDES AP</v>
      </c>
      <c r="B17" s="10" t="s">
        <v>38</v>
      </c>
      <c r="C17" s="10" t="s">
        <v>58</v>
      </c>
      <c r="D17" s="10" t="str">
        <f>'1'!D17</f>
        <v>ISIC</v>
      </c>
      <c r="E17" s="10">
        <f>'1'!E17</f>
        <v>13</v>
      </c>
      <c r="F17" s="10">
        <v>12</v>
      </c>
      <c r="G17" s="10"/>
      <c r="H17" s="11"/>
      <c r="I17" s="10">
        <v>1</v>
      </c>
      <c r="J17" s="11"/>
      <c r="K17" s="10">
        <v>0</v>
      </c>
      <c r="L17" s="11">
        <v>0</v>
      </c>
      <c r="M17" s="10">
        <v>77.599999999999994</v>
      </c>
      <c r="N17" s="12">
        <v>0.69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10" t="s">
        <v>55</v>
      </c>
      <c r="B18" s="10" t="s">
        <v>59</v>
      </c>
      <c r="C18" s="10" t="s">
        <v>46</v>
      </c>
      <c r="D18" s="10" t="s">
        <v>34</v>
      </c>
      <c r="E18" s="10">
        <v>11</v>
      </c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5" t="s">
        <v>25</v>
      </c>
      <c r="B28" s="16"/>
      <c r="C28" s="16"/>
      <c r="D28" s="16"/>
      <c r="E28" s="16"/>
      <c r="F28" s="16"/>
      <c r="G28" s="16"/>
      <c r="H28" s="17"/>
      <c r="I28" s="16"/>
      <c r="J28" s="17"/>
      <c r="K28" s="16"/>
      <c r="L28" s="17"/>
      <c r="M28" s="16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52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53" t="s">
        <v>27</v>
      </c>
      <c r="C33" s="34"/>
      <c r="D33" s="34"/>
      <c r="E33" s="1"/>
      <c r="F33" s="1"/>
      <c r="G33" s="35" t="s">
        <v>28</v>
      </c>
      <c r="H33" s="34"/>
      <c r="I33" s="34"/>
      <c r="J33" s="3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54"/>
      <c r="C34" s="38"/>
      <c r="D34" s="38"/>
      <c r="E34" s="1"/>
      <c r="F34" s="1"/>
      <c r="G34" s="37"/>
      <c r="H34" s="38"/>
      <c r="I34" s="38"/>
      <c r="J34" s="3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55" t="s">
        <v>29</v>
      </c>
      <c r="B35" s="34"/>
      <c r="C35" s="7"/>
      <c r="D35" s="1"/>
      <c r="E35" s="55"/>
      <c r="F35" s="34"/>
      <c r="G35" s="34"/>
      <c r="H35" s="3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50" t="str">
        <f>B10</f>
        <v>MTI. MARTHA LAURA SEDAS CARDENAS</v>
      </c>
      <c r="C37" s="34"/>
      <c r="D37" s="34"/>
      <c r="E37" s="21"/>
      <c r="F37" s="21"/>
      <c r="G37" s="51" t="s">
        <v>43</v>
      </c>
      <c r="H37" s="34"/>
      <c r="I37" s="34"/>
      <c r="J37" s="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3"/>
  <sheetViews>
    <sheetView topLeftCell="A11" workbookViewId="0">
      <selection activeCell="O21" sqref="O21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6.164062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6" t="s">
        <v>3</v>
      </c>
      <c r="B6" s="34"/>
      <c r="C6" s="34"/>
      <c r="D6" s="34"/>
      <c r="E6" s="39" t="s">
        <v>31</v>
      </c>
      <c r="F6" s="38"/>
      <c r="G6" s="38"/>
      <c r="H6" s="38"/>
      <c r="I6" s="3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>
        <v>4</v>
      </c>
      <c r="C8" s="38"/>
      <c r="D8" s="5" t="s">
        <v>6</v>
      </c>
      <c r="E8" s="20">
        <f>'1'!E8</f>
        <v>5</v>
      </c>
      <c r="G8" s="4" t="s">
        <v>7</v>
      </c>
      <c r="H8" s="20">
        <f>'1'!H8</f>
        <v>3</v>
      </c>
      <c r="I8" s="44" t="s">
        <v>8</v>
      </c>
      <c r="J8" s="34"/>
      <c r="K8" s="34"/>
      <c r="L8" s="37" t="str">
        <f>'1'!L8</f>
        <v>FEB-JUNIO-2025</v>
      </c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7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5" t="s">
        <v>14</v>
      </c>
      <c r="G12" s="46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9" t="s">
        <v>56</v>
      </c>
      <c r="B14" s="30" t="s">
        <v>39</v>
      </c>
      <c r="C14" s="28" t="s">
        <v>46</v>
      </c>
      <c r="D14" s="30" t="s">
        <v>34</v>
      </c>
      <c r="E14" s="30">
        <v>14</v>
      </c>
      <c r="F14" s="31">
        <v>11</v>
      </c>
      <c r="G14" s="31"/>
      <c r="H14" s="28"/>
      <c r="I14" s="30">
        <v>3</v>
      </c>
      <c r="J14" s="28"/>
      <c r="K14" s="30">
        <v>0</v>
      </c>
      <c r="L14" s="28"/>
      <c r="M14" s="30">
        <v>62.71</v>
      </c>
      <c r="N14" s="32">
        <v>78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0" t="str">
        <f>'1'!A14</f>
        <v>TALLER DE COMPETENCIAS PROFESIONALES</v>
      </c>
      <c r="B15" s="10" t="s">
        <v>60</v>
      </c>
      <c r="C15" s="10" t="str">
        <f>'1'!C14</f>
        <v>804IN</v>
      </c>
      <c r="D15" s="10" t="str">
        <f>'1'!D14</f>
        <v>ISIC</v>
      </c>
      <c r="E15" s="10">
        <f>'1'!E14</f>
        <v>14</v>
      </c>
      <c r="F15" s="10">
        <v>10</v>
      </c>
      <c r="G15" s="10"/>
      <c r="H15" s="11"/>
      <c r="I15" s="10">
        <v>4</v>
      </c>
      <c r="J15" s="11"/>
      <c r="K15" s="10">
        <v>0</v>
      </c>
      <c r="L15" s="11"/>
      <c r="M15" s="10">
        <v>57</v>
      </c>
      <c r="N15" s="12">
        <v>0.71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0" t="str">
        <f>'1'!A15</f>
        <v>REDES DE COMPUTADORAS-A</v>
      </c>
      <c r="B16" s="10" t="s">
        <v>39</v>
      </c>
      <c r="C16" s="10" t="str">
        <f>'1'!C15</f>
        <v>604A</v>
      </c>
      <c r="D16" s="10" t="str">
        <f>'1'!D15</f>
        <v>ISIC</v>
      </c>
      <c r="E16" s="10">
        <f>'1'!E15</f>
        <v>26</v>
      </c>
      <c r="F16" s="10">
        <v>22</v>
      </c>
      <c r="G16" s="10"/>
      <c r="H16" s="11"/>
      <c r="I16" s="10">
        <v>4</v>
      </c>
      <c r="J16" s="11"/>
      <c r="K16" s="10">
        <v>0</v>
      </c>
      <c r="L16" s="11"/>
      <c r="M16" s="10">
        <v>65.900000000000006</v>
      </c>
      <c r="N16" s="12">
        <v>0.84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10" t="s">
        <v>44</v>
      </c>
      <c r="B17" s="10" t="s">
        <v>60</v>
      </c>
      <c r="C17" s="10" t="s">
        <v>47</v>
      </c>
      <c r="D17" s="10" t="s">
        <v>34</v>
      </c>
      <c r="E17" s="10">
        <v>26</v>
      </c>
      <c r="F17" s="10">
        <v>22</v>
      </c>
      <c r="G17" s="10"/>
      <c r="H17" s="11"/>
      <c r="I17" s="10">
        <v>4</v>
      </c>
      <c r="J17" s="11"/>
      <c r="K17" s="10">
        <v>0</v>
      </c>
      <c r="L17" s="11"/>
      <c r="M17" s="10">
        <v>65.900000000000006</v>
      </c>
      <c r="N17" s="12">
        <v>0.84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10" t="s">
        <v>50</v>
      </c>
      <c r="B18" s="10" t="s">
        <v>38</v>
      </c>
      <c r="C18" s="10" t="s">
        <v>48</v>
      </c>
      <c r="D18" s="10" t="str">
        <f>'1'!D16</f>
        <v>ISIC</v>
      </c>
      <c r="E18" s="10">
        <v>16</v>
      </c>
      <c r="F18" s="10">
        <v>14</v>
      </c>
      <c r="G18" s="10"/>
      <c r="H18" s="11"/>
      <c r="I18" s="10">
        <v>2</v>
      </c>
      <c r="J18" s="11"/>
      <c r="K18" s="10">
        <v>0</v>
      </c>
      <c r="L18" s="11"/>
      <c r="M18" s="10">
        <v>68</v>
      </c>
      <c r="N18" s="12">
        <v>0.87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0" t="s">
        <v>50</v>
      </c>
      <c r="B19" s="10" t="s">
        <v>39</v>
      </c>
      <c r="C19" s="10" t="s">
        <v>61</v>
      </c>
      <c r="D19" s="10" t="str">
        <f>'1'!D17</f>
        <v>ISIC</v>
      </c>
      <c r="E19" s="10">
        <v>16</v>
      </c>
      <c r="F19" s="10">
        <v>13</v>
      </c>
      <c r="G19" s="10"/>
      <c r="H19" s="11"/>
      <c r="I19" s="10">
        <v>3</v>
      </c>
      <c r="J19" s="11"/>
      <c r="K19" s="10">
        <v>0</v>
      </c>
      <c r="L19" s="11"/>
      <c r="M19" s="10">
        <v>62.8</v>
      </c>
      <c r="N19" s="12">
        <v>0.81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0" t="s">
        <v>50</v>
      </c>
      <c r="B20" s="10" t="s">
        <v>60</v>
      </c>
      <c r="C20" s="10" t="s">
        <v>48</v>
      </c>
      <c r="D20" s="10" t="s">
        <v>34</v>
      </c>
      <c r="E20" s="10">
        <v>16</v>
      </c>
      <c r="F20" s="10">
        <v>13</v>
      </c>
      <c r="G20" s="10"/>
      <c r="H20" s="11"/>
      <c r="I20" s="10">
        <v>3</v>
      </c>
      <c r="J20" s="11"/>
      <c r="K20" s="10">
        <v>0</v>
      </c>
      <c r="L20" s="11"/>
      <c r="M20" s="10">
        <v>64</v>
      </c>
      <c r="N20" s="12">
        <v>0.81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0" t="s">
        <v>54</v>
      </c>
      <c r="B21" s="10" t="s">
        <v>59</v>
      </c>
      <c r="C21" s="10" t="s">
        <v>58</v>
      </c>
      <c r="D21" s="10" t="s">
        <v>34</v>
      </c>
      <c r="E21" s="10">
        <v>13</v>
      </c>
      <c r="F21" s="10">
        <v>0</v>
      </c>
      <c r="G21" s="10"/>
      <c r="H21" s="11"/>
      <c r="I21" s="10">
        <v>0</v>
      </c>
      <c r="J21" s="11"/>
      <c r="K21" s="10">
        <v>0</v>
      </c>
      <c r="L21" s="11"/>
      <c r="M21" s="10">
        <v>0</v>
      </c>
      <c r="N21" s="12">
        <v>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0" t="s">
        <v>55</v>
      </c>
      <c r="B22" s="10" t="s">
        <v>38</v>
      </c>
      <c r="C22" s="10" t="s">
        <v>46</v>
      </c>
      <c r="D22" s="10" t="s">
        <v>34</v>
      </c>
      <c r="E22" s="10">
        <v>11</v>
      </c>
      <c r="F22" s="10">
        <v>8</v>
      </c>
      <c r="G22" s="10"/>
      <c r="H22" s="11"/>
      <c r="I22" s="10">
        <v>3</v>
      </c>
      <c r="J22" s="11"/>
      <c r="K22" s="10">
        <v>0</v>
      </c>
      <c r="L22" s="11"/>
      <c r="M22" s="10">
        <v>62</v>
      </c>
      <c r="N22" s="12">
        <v>0.72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0" t="s">
        <v>55</v>
      </c>
      <c r="B23" s="10" t="s">
        <v>39</v>
      </c>
      <c r="C23" s="10" t="s">
        <v>46</v>
      </c>
      <c r="D23" s="10" t="s">
        <v>34</v>
      </c>
      <c r="E23" s="10">
        <v>11</v>
      </c>
      <c r="F23" s="10">
        <v>7</v>
      </c>
      <c r="G23" s="10"/>
      <c r="H23" s="11"/>
      <c r="I23" s="10">
        <v>4</v>
      </c>
      <c r="J23" s="11"/>
      <c r="K23" s="10">
        <v>0</v>
      </c>
      <c r="L23" s="11"/>
      <c r="M23" s="10">
        <v>47.6</v>
      </c>
      <c r="N23" s="12">
        <v>0.63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0"/>
      <c r="B28" s="10"/>
      <c r="C28" s="10"/>
      <c r="D28" s="10"/>
      <c r="E28" s="10"/>
      <c r="F28" s="10"/>
      <c r="G28" s="10"/>
      <c r="H28" s="11"/>
      <c r="I28" s="10"/>
      <c r="J28" s="11"/>
      <c r="K28" s="10"/>
      <c r="L28" s="11"/>
      <c r="M28" s="10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10"/>
      <c r="B29" s="10"/>
      <c r="C29" s="10"/>
      <c r="D29" s="10"/>
      <c r="E29" s="10"/>
      <c r="F29" s="10"/>
      <c r="G29" s="10"/>
      <c r="H29" s="11"/>
      <c r="I29" s="10"/>
      <c r="J29" s="11"/>
      <c r="K29" s="10"/>
      <c r="L29" s="11"/>
      <c r="M29" s="10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6.5" customHeight="1" x14ac:dyDescent="0.2">
      <c r="A30" s="10"/>
      <c r="B30" s="10"/>
      <c r="C30" s="10"/>
      <c r="D30" s="10"/>
      <c r="E30" s="10"/>
      <c r="F30" s="10"/>
      <c r="G30" s="10"/>
      <c r="H30" s="11"/>
      <c r="I30" s="10"/>
      <c r="J30" s="11"/>
      <c r="K30" s="10"/>
      <c r="L30" s="11"/>
      <c r="M30" s="10"/>
      <c r="N30" s="12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15" t="s">
        <v>25</v>
      </c>
      <c r="B31" s="16"/>
      <c r="C31" s="16"/>
      <c r="D31" s="16"/>
      <c r="E31" s="16"/>
      <c r="F31" s="16"/>
      <c r="G31" s="16"/>
      <c r="H31" s="17"/>
      <c r="I31" s="16"/>
      <c r="J31" s="17"/>
      <c r="K31" s="16"/>
      <c r="L31" s="17"/>
      <c r="M31" s="16"/>
      <c r="N31" s="1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0" customHeight="1" x14ac:dyDescent="0.2">
      <c r="A33" s="52" t="s">
        <v>26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53" t="s">
        <v>27</v>
      </c>
      <c r="C36" s="34"/>
      <c r="D36" s="34"/>
      <c r="E36" s="1"/>
      <c r="F36" s="1"/>
      <c r="G36" s="35" t="s">
        <v>28</v>
      </c>
      <c r="H36" s="34"/>
      <c r="I36" s="34"/>
      <c r="J36" s="3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2.25" customHeight="1" x14ac:dyDescent="0.2">
      <c r="A37" s="1"/>
      <c r="B37" s="54"/>
      <c r="C37" s="38"/>
      <c r="D37" s="38"/>
      <c r="E37" s="1"/>
      <c r="F37" s="1"/>
      <c r="G37" s="37"/>
      <c r="H37" s="38"/>
      <c r="I37" s="38"/>
      <c r="J37" s="3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55" t="s">
        <v>29</v>
      </c>
      <c r="B38" s="34"/>
      <c r="C38" s="7"/>
      <c r="D38" s="1"/>
      <c r="E38" s="55"/>
      <c r="F38" s="34"/>
      <c r="G38" s="34"/>
      <c r="H38" s="3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" customHeight="1" x14ac:dyDescent="0.2">
      <c r="A40" s="1"/>
      <c r="B40" s="50" t="str">
        <f>B10</f>
        <v>MTI. MARTHA LAURA SEDAS CARDENAS</v>
      </c>
      <c r="C40" s="34"/>
      <c r="D40" s="34"/>
      <c r="E40" s="21"/>
      <c r="F40" s="21"/>
      <c r="G40" s="51" t="s">
        <v>43</v>
      </c>
      <c r="H40" s="34"/>
      <c r="I40" s="34"/>
      <c r="J40" s="3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1">
    <mergeCell ref="B40:D40"/>
    <mergeCell ref="G40:J40"/>
    <mergeCell ref="A33:N33"/>
    <mergeCell ref="B36:D36"/>
    <mergeCell ref="G36:J36"/>
    <mergeCell ref="B37:D37"/>
    <mergeCell ref="G37:J37"/>
    <mergeCell ref="A38:B38"/>
    <mergeCell ref="E38:H38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topLeftCell="A18" workbookViewId="0">
      <selection activeCell="O39" sqref="O39"/>
    </sheetView>
  </sheetViews>
  <sheetFormatPr baseColWidth="10" defaultColWidth="14.5" defaultRowHeight="15" customHeight="1" x14ac:dyDescent="0.2"/>
  <cols>
    <col min="1" max="1" width="38.5" customWidth="1"/>
    <col min="2" max="2" width="4.6640625" customWidth="1"/>
    <col min="3" max="3" width="6.5" customWidth="1"/>
    <col min="4" max="4" width="21.83203125" customWidth="1"/>
    <col min="5" max="5" width="9.5" customWidth="1"/>
    <col min="6" max="12" width="7.5" customWidth="1"/>
    <col min="13" max="26" width="11.5" customWidth="1"/>
  </cols>
  <sheetData>
    <row r="1" spans="1:26" ht="62.25" customHeight="1" x14ac:dyDescent="0.2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6" t="s">
        <v>3</v>
      </c>
      <c r="B6" s="34"/>
      <c r="C6" s="34"/>
      <c r="D6" s="34"/>
      <c r="E6" s="39" t="s">
        <v>31</v>
      </c>
      <c r="F6" s="38"/>
      <c r="G6" s="38"/>
      <c r="H6" s="38"/>
      <c r="I6" s="38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5</v>
      </c>
      <c r="B8" s="37" t="s">
        <v>32</v>
      </c>
      <c r="C8" s="38"/>
      <c r="D8" s="5" t="s">
        <v>6</v>
      </c>
      <c r="E8" s="20">
        <f>'1'!E8</f>
        <v>5</v>
      </c>
      <c r="G8" s="4" t="s">
        <v>7</v>
      </c>
      <c r="H8" s="20">
        <f>'1'!H8</f>
        <v>3</v>
      </c>
      <c r="I8" s="44" t="s">
        <v>8</v>
      </c>
      <c r="J8" s="34"/>
      <c r="K8" s="34"/>
      <c r="L8" s="37" t="str">
        <f>'1'!L8</f>
        <v>FEB-JUNIO-2025</v>
      </c>
      <c r="M8" s="38"/>
      <c r="N8" s="3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30</v>
      </c>
      <c r="B10" s="37" t="str">
        <f>'1'!B10</f>
        <v>MTI. MARTHA LAURA SEDAS CARDENAS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7" t="s">
        <v>9</v>
      </c>
      <c r="B12" s="49" t="s">
        <v>10</v>
      </c>
      <c r="C12" s="49" t="s">
        <v>11</v>
      </c>
      <c r="D12" s="40" t="s">
        <v>12</v>
      </c>
      <c r="E12" s="40" t="s">
        <v>13</v>
      </c>
      <c r="F12" s="45" t="s">
        <v>14</v>
      </c>
      <c r="G12" s="46"/>
      <c r="H12" s="40" t="s">
        <v>15</v>
      </c>
      <c r="I12" s="40" t="s">
        <v>16</v>
      </c>
      <c r="J12" s="40" t="s">
        <v>17</v>
      </c>
      <c r="K12" s="40" t="s">
        <v>18</v>
      </c>
      <c r="L12" s="40" t="s">
        <v>19</v>
      </c>
      <c r="M12" s="40" t="s">
        <v>20</v>
      </c>
      <c r="N12" s="42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1"/>
      <c r="C13" s="41"/>
      <c r="D13" s="41"/>
      <c r="E13" s="41"/>
      <c r="F13" s="8" t="s">
        <v>22</v>
      </c>
      <c r="G13" s="8" t="s">
        <v>23</v>
      </c>
      <c r="H13" s="41"/>
      <c r="I13" s="41"/>
      <c r="J13" s="41"/>
      <c r="K13" s="41"/>
      <c r="L13" s="41"/>
      <c r="M13" s="41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0" t="str">
        <f>'1'!A14</f>
        <v>TALLER DE COMPETENCIAS PROFESIONALES</v>
      </c>
      <c r="B14" s="10" t="s">
        <v>40</v>
      </c>
      <c r="C14" s="10" t="s">
        <v>46</v>
      </c>
      <c r="D14" s="10" t="str">
        <f>'1'!D14</f>
        <v>ISIC</v>
      </c>
      <c r="E14" s="10">
        <f>'1'!E14</f>
        <v>14</v>
      </c>
      <c r="F14" s="10">
        <v>8</v>
      </c>
      <c r="G14" s="10">
        <v>4</v>
      </c>
      <c r="H14" s="11">
        <v>0.86</v>
      </c>
      <c r="I14" s="10">
        <v>2</v>
      </c>
      <c r="J14" s="11">
        <v>0.14000000000000001</v>
      </c>
      <c r="K14" s="10">
        <v>0</v>
      </c>
      <c r="L14" s="11">
        <f t="shared" ref="L14:L17" si="0">K14/E14</f>
        <v>0</v>
      </c>
      <c r="M14" s="10">
        <v>73</v>
      </c>
      <c r="N14" s="12">
        <v>0.56999999999999995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22" t="s">
        <v>51</v>
      </c>
      <c r="B15" s="10" t="s">
        <v>40</v>
      </c>
      <c r="C15" s="10" t="s">
        <v>47</v>
      </c>
      <c r="D15" s="10" t="str">
        <f>'1'!D15</f>
        <v>ISIC</v>
      </c>
      <c r="E15" s="10">
        <f>'1'!E15</f>
        <v>26</v>
      </c>
      <c r="F15" s="10">
        <v>20</v>
      </c>
      <c r="G15" s="10">
        <v>2</v>
      </c>
      <c r="H15" s="11">
        <v>0.85</v>
      </c>
      <c r="I15" s="10">
        <v>4</v>
      </c>
      <c r="J15" s="11">
        <v>0.15</v>
      </c>
      <c r="K15" s="10">
        <v>0</v>
      </c>
      <c r="L15" s="11">
        <f t="shared" si="0"/>
        <v>0</v>
      </c>
      <c r="M15" s="10">
        <v>73</v>
      </c>
      <c r="N15" s="12">
        <v>0.56999999999999995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22" t="s">
        <v>52</v>
      </c>
      <c r="B16" s="10" t="s">
        <v>40</v>
      </c>
      <c r="C16" s="10" t="s">
        <v>48</v>
      </c>
      <c r="D16" s="10" t="str">
        <f>'1'!D16</f>
        <v>ISIC</v>
      </c>
      <c r="E16" s="24">
        <f>'1'!E16</f>
        <v>16</v>
      </c>
      <c r="F16" s="10">
        <v>6</v>
      </c>
      <c r="G16" s="10">
        <v>7</v>
      </c>
      <c r="H16" s="11">
        <v>0.81</v>
      </c>
      <c r="I16" s="10">
        <v>3</v>
      </c>
      <c r="J16" s="11">
        <v>0.19</v>
      </c>
      <c r="K16" s="10">
        <v>0</v>
      </c>
      <c r="L16" s="11">
        <f t="shared" si="0"/>
        <v>0</v>
      </c>
      <c r="M16" s="24">
        <v>69</v>
      </c>
      <c r="N16" s="25">
        <v>0.81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10" t="s">
        <v>49</v>
      </c>
      <c r="B17" s="10" t="s">
        <v>40</v>
      </c>
      <c r="C17" s="10" t="s">
        <v>58</v>
      </c>
      <c r="D17" s="10" t="str">
        <f>'1'!D17</f>
        <v>ISIC</v>
      </c>
      <c r="E17" s="10">
        <f>'1'!E17</f>
        <v>13</v>
      </c>
      <c r="F17" s="10">
        <v>12</v>
      </c>
      <c r="G17" s="10">
        <v>1</v>
      </c>
      <c r="H17" s="11">
        <v>1</v>
      </c>
      <c r="I17" s="10">
        <v>0</v>
      </c>
      <c r="J17" s="11">
        <v>0</v>
      </c>
      <c r="K17" s="10">
        <v>0</v>
      </c>
      <c r="L17" s="11">
        <f t="shared" si="0"/>
        <v>0</v>
      </c>
      <c r="M17" s="10">
        <v>81</v>
      </c>
      <c r="N17" s="12">
        <v>0.3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22" t="s">
        <v>49</v>
      </c>
      <c r="B18" s="10" t="s">
        <v>40</v>
      </c>
      <c r="C18" s="10" t="s">
        <v>46</v>
      </c>
      <c r="D18" s="10" t="s">
        <v>34</v>
      </c>
      <c r="E18" s="10">
        <v>11</v>
      </c>
      <c r="F18" s="10">
        <v>6</v>
      </c>
      <c r="G18" s="10">
        <v>3</v>
      </c>
      <c r="H18" s="11">
        <v>0.82</v>
      </c>
      <c r="I18" s="10">
        <v>2</v>
      </c>
      <c r="J18" s="11">
        <v>0.18</v>
      </c>
      <c r="K18" s="10">
        <v>0</v>
      </c>
      <c r="L18" s="11">
        <v>0</v>
      </c>
      <c r="M18" s="10">
        <v>75</v>
      </c>
      <c r="N18" s="12">
        <v>0.72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5" t="s">
        <v>25</v>
      </c>
      <c r="B28" s="16" t="s">
        <v>24</v>
      </c>
      <c r="C28" s="16" t="s">
        <v>24</v>
      </c>
      <c r="D28" s="16" t="s">
        <v>24</v>
      </c>
      <c r="E28" s="16">
        <f t="shared" ref="E28:G28" si="1">SUM(E14:E27)</f>
        <v>80</v>
      </c>
      <c r="F28" s="16">
        <f t="shared" si="1"/>
        <v>52</v>
      </c>
      <c r="G28" s="16">
        <f t="shared" si="1"/>
        <v>17</v>
      </c>
      <c r="H28" s="17">
        <f>SUM(F28:G28)/E28</f>
        <v>0.86250000000000004</v>
      </c>
      <c r="I28" s="16">
        <f>(E28-SUM(F28:G28))-K28</f>
        <v>11</v>
      </c>
      <c r="J28" s="17">
        <f>I28/E28</f>
        <v>0.13750000000000001</v>
      </c>
      <c r="K28" s="16">
        <f>SUM(K14:K27)</f>
        <v>0</v>
      </c>
      <c r="L28" s="17">
        <f>K28/E28</f>
        <v>0</v>
      </c>
      <c r="M28" s="16">
        <f t="shared" ref="M28:N28" si="2">AVERAGE(M14:M27)</f>
        <v>74.2</v>
      </c>
      <c r="N28" s="18">
        <f t="shared" si="2"/>
        <v>0.59399999999999997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2">
      <c r="A30" s="52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53" t="s">
        <v>27</v>
      </c>
      <c r="C33" s="34"/>
      <c r="D33" s="34"/>
      <c r="E33" s="1"/>
      <c r="F33" s="1"/>
      <c r="G33" s="35" t="s">
        <v>28</v>
      </c>
      <c r="H33" s="34"/>
      <c r="I33" s="34"/>
      <c r="J33" s="3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54"/>
      <c r="C34" s="38"/>
      <c r="D34" s="38"/>
      <c r="E34" s="1"/>
      <c r="F34" s="1"/>
      <c r="G34" s="37"/>
      <c r="H34" s="38"/>
      <c r="I34" s="38"/>
      <c r="J34" s="3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55" t="s">
        <v>29</v>
      </c>
      <c r="B35" s="34"/>
      <c r="C35" s="7"/>
      <c r="D35" s="1"/>
      <c r="E35" s="55"/>
      <c r="F35" s="34"/>
      <c r="G35" s="34"/>
      <c r="H35" s="3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"/>
      <c r="B37" s="50" t="str">
        <f>B10</f>
        <v>MTI. MARTHA LAURA SEDAS CARDENAS</v>
      </c>
      <c r="C37" s="34"/>
      <c r="D37" s="34"/>
      <c r="E37" s="21"/>
      <c r="F37" s="21"/>
      <c r="G37" s="51" t="s">
        <v>43</v>
      </c>
      <c r="H37" s="34"/>
      <c r="I37" s="34"/>
      <c r="J37" s="3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  <mergeCell ref="A12:A13"/>
    <mergeCell ref="B12:B13"/>
    <mergeCell ref="C12:C13"/>
    <mergeCell ref="D12:D13"/>
    <mergeCell ref="E12:E13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B1:N1"/>
    <mergeCell ref="A3:N3"/>
    <mergeCell ref="A5:N5"/>
    <mergeCell ref="A6:D6"/>
    <mergeCell ref="B8:C8"/>
    <mergeCell ref="L8:N8"/>
    <mergeCell ref="E6:I6"/>
  </mergeCells>
  <phoneticPr fontId="5" type="noConversion"/>
  <pageMargins left="0.70866141732283472" right="0.70866141732283472" top="0.74803149606299213" bottom="1.05125" header="0" footer="0"/>
  <pageSetup scale="69" orientation="landscape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2023-01-18T20:21:38Z</cp:lastPrinted>
  <dcterms:created xsi:type="dcterms:W3CDTF">2021-11-22T14:45:25Z</dcterms:created>
  <dcterms:modified xsi:type="dcterms:W3CDTF">2025-06-11T14:52:40Z</dcterms:modified>
</cp:coreProperties>
</file>