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Tecnologico\2025\Feb-Jul2025\DescargaSGI-FebJun2025\ReporteFinal\"/>
    </mc:Choice>
  </mc:AlternateContent>
  <xr:revisionPtr revIDLastSave="0" documentId="13_ncr:1_{5831547D-E6A7-4969-9DBB-EA67D435D77A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8" i="5"/>
  <c r="H28" i="5" l="1"/>
  <c r="L28" i="5"/>
  <c r="I28" i="5"/>
  <c r="J28" i="5" s="1"/>
  <c r="J15" i="4"/>
  <c r="J16" i="4"/>
  <c r="J17" i="4"/>
  <c r="J18" i="4"/>
  <c r="N28" i="4"/>
  <c r="M28" i="4"/>
  <c r="L15" i="4"/>
  <c r="L16" i="4"/>
  <c r="L17" i="4"/>
  <c r="L18" i="4"/>
  <c r="L14" i="4"/>
  <c r="J14" i="4"/>
  <c r="H15" i="4"/>
  <c r="H16" i="4"/>
  <c r="H17" i="4"/>
  <c r="H18" i="4"/>
  <c r="H14" i="4"/>
  <c r="K28" i="4"/>
  <c r="I28" i="4"/>
  <c r="F28" i="4"/>
  <c r="E28" i="4" l="1"/>
  <c r="N28" i="3"/>
  <c r="N28" i="2"/>
  <c r="M28" i="3"/>
  <c r="M28" i="2"/>
  <c r="E28" i="3"/>
  <c r="F28" i="3"/>
  <c r="I28" i="3"/>
  <c r="K28" i="3"/>
  <c r="L15" i="3"/>
  <c r="L16" i="3"/>
  <c r="L17" i="3"/>
  <c r="L18" i="3"/>
  <c r="L19" i="3"/>
  <c r="L20" i="3"/>
  <c r="L14" i="3"/>
  <c r="J15" i="3"/>
  <c r="J16" i="3"/>
  <c r="J17" i="3"/>
  <c r="J18" i="3"/>
  <c r="J19" i="3"/>
  <c r="J20" i="3"/>
  <c r="J14" i="3"/>
  <c r="H15" i="3"/>
  <c r="H16" i="3"/>
  <c r="H17" i="3"/>
  <c r="H18" i="3"/>
  <c r="H19" i="3"/>
  <c r="H20" i="3"/>
  <c r="H14" i="3"/>
  <c r="N28" i="1"/>
  <c r="M28" i="1"/>
  <c r="L15" i="2"/>
  <c r="L16" i="2"/>
  <c r="L17" i="2"/>
  <c r="L18" i="2"/>
  <c r="L14" i="2"/>
  <c r="K28" i="2"/>
  <c r="J15" i="2"/>
  <c r="J16" i="2"/>
  <c r="J17" i="2"/>
  <c r="J18" i="2"/>
  <c r="J14" i="2"/>
  <c r="H15" i="2"/>
  <c r="H16" i="2"/>
  <c r="H17" i="2"/>
  <c r="H18" i="2"/>
  <c r="H14" i="2"/>
  <c r="F28" i="2"/>
  <c r="E28" i="2"/>
  <c r="E28" i="1"/>
  <c r="L15" i="1" l="1"/>
  <c r="L16" i="1"/>
  <c r="L17" i="1"/>
  <c r="L14" i="1"/>
  <c r="J15" i="1"/>
  <c r="J16" i="1"/>
  <c r="J17" i="1"/>
  <c r="J14" i="1"/>
  <c r="H15" i="1"/>
  <c r="H16" i="1"/>
  <c r="H17" i="1"/>
  <c r="H14" i="1"/>
  <c r="L28" i="1"/>
  <c r="K28" i="1"/>
  <c r="F28" i="1"/>
  <c r="E17" i="5"/>
  <c r="D17" i="5"/>
  <c r="C17" i="5"/>
  <c r="A17" i="5"/>
  <c r="E16" i="5"/>
  <c r="D16" i="5"/>
  <c r="C16" i="5"/>
  <c r="A16" i="5"/>
  <c r="E15" i="5"/>
  <c r="D15" i="5"/>
  <c r="C15" i="5"/>
  <c r="A15" i="5"/>
  <c r="E14" i="5"/>
  <c r="D14" i="5"/>
  <c r="C14" i="5"/>
  <c r="A14" i="5"/>
  <c r="B10" i="5"/>
  <c r="B37" i="5" s="1"/>
  <c r="L8" i="5"/>
  <c r="H8" i="5"/>
  <c r="E8" i="5"/>
  <c r="E17" i="4"/>
  <c r="D17" i="4"/>
  <c r="C17" i="4"/>
  <c r="A17" i="4"/>
  <c r="E16" i="4"/>
  <c r="D16" i="4"/>
  <c r="C16" i="4"/>
  <c r="A16" i="4"/>
  <c r="E15" i="4"/>
  <c r="D15" i="4"/>
  <c r="C15" i="4"/>
  <c r="A15" i="4"/>
  <c r="E14" i="4"/>
  <c r="D14" i="4"/>
  <c r="C14" i="4"/>
  <c r="A14" i="4"/>
  <c r="B10" i="4"/>
  <c r="B37" i="4" s="1"/>
  <c r="L8" i="4"/>
  <c r="H8" i="4"/>
  <c r="E8" i="4"/>
  <c r="E17" i="3"/>
  <c r="D17" i="3"/>
  <c r="C17" i="3"/>
  <c r="A17" i="3"/>
  <c r="E16" i="3"/>
  <c r="D16" i="3"/>
  <c r="C16" i="3"/>
  <c r="A16" i="3"/>
  <c r="E15" i="3"/>
  <c r="D15" i="3"/>
  <c r="C15" i="3"/>
  <c r="A15" i="3"/>
  <c r="E14" i="3"/>
  <c r="D14" i="3"/>
  <c r="C14" i="3"/>
  <c r="A14" i="3"/>
  <c r="B10" i="3"/>
  <c r="B37" i="3" s="1"/>
  <c r="L8" i="3"/>
  <c r="H8" i="3"/>
  <c r="E8" i="3"/>
  <c r="E17" i="2"/>
  <c r="D17" i="2"/>
  <c r="C17" i="2"/>
  <c r="A17" i="2"/>
  <c r="E16" i="2"/>
  <c r="D16" i="2"/>
  <c r="C16" i="2"/>
  <c r="A16" i="2"/>
  <c r="E15" i="2"/>
  <c r="D15" i="2"/>
  <c r="C15" i="2"/>
  <c r="A15" i="2"/>
  <c r="E14" i="2"/>
  <c r="D14" i="2"/>
  <c r="C14" i="2"/>
  <c r="A14" i="2"/>
  <c r="B10" i="2"/>
  <c r="B37" i="2" s="1"/>
  <c r="L8" i="2"/>
  <c r="H8" i="2"/>
  <c r="E8" i="2"/>
  <c r="B37" i="1"/>
  <c r="I28" i="1" l="1"/>
  <c r="I28" i="2"/>
</calcChain>
</file>

<file path=xl/sharedStrings.xml><?xml version="1.0" encoding="utf-8"?>
<sst xmlns="http://schemas.openxmlformats.org/spreadsheetml/2006/main" count="212" uniqueCount="52">
  <si>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</si>
  <si>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</si>
  <si>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</si>
  <si>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</si>
  <si>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</si>
  <si>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</si>
  <si>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</si>
  <si>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</si>
  <si>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</si>
  <si>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PROFESORA: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</si>
  <si>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</si>
  <si>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</si>
  <si>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</si>
  <si>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</si>
  <si>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</si>
  <si>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</si>
  <si>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</si>
  <si>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</si>
  <si>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</si>
  <si>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</si>
  <si>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</si>
  <si>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</si>
  <si>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</si>
  <si>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</si>
  <si>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</si>
  <si>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</si>
  <si>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</si>
  <si>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</si>
  <si>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</si>
  <si>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</si>
  <si>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</si>
  <si>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</si>
  <si>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</si>
  <si>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ISIC</t>
  </si>
  <si>
    <t xml:space="preserve"> -</t>
  </si>
  <si>
    <t>1°</t>
  </si>
  <si>
    <t>ADMINISTRACION DE BASE DE DATOS</t>
  </si>
  <si>
    <t>ISC. DIEGO DE JESUS VELAZQUEZ LUCHO</t>
  </si>
  <si>
    <t>ISC.LILY ALEJANDRA MEDRANO MENDOZA</t>
  </si>
  <si>
    <t>ISC.DIEGO DE JESUS VELAZQUEZ LUCHO</t>
  </si>
  <si>
    <t>S/E</t>
  </si>
  <si>
    <t>INTELIGENCIA ARTIFICIAL</t>
  </si>
  <si>
    <t>PROGRAMACION LOGICA Y FUNCIONAL</t>
  </si>
  <si>
    <t>604A</t>
  </si>
  <si>
    <t>604B</t>
  </si>
  <si>
    <t>FEB-JUNIO 2025</t>
  </si>
  <si>
    <t>II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</si>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</sst>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CC99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9" fontId="1" fillId="2" borderId="14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9" fontId="1" fillId="3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3" borderId="7" xfId="0" applyFont="1" applyFill="1" applyBorder="1"/>
    <xf numFmtId="0" fontId="4" fillId="3" borderId="8" xfId="0" applyFont="1" applyFill="1" applyBorder="1"/>
    <xf numFmtId="0" fontId="4" fillId="3" borderId="10" xfId="0" applyFont="1" applyFill="1" applyBorder="1"/>
    <xf numFmtId="0" fontId="4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9966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2" workbookViewId="0">
      <selection activeCell="C15" sqref="C15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9.4414062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7" t="s">
        <v>3</v>
      </c>
      <c r="B6" s="27"/>
      <c r="C6" s="27"/>
      <c r="D6" s="27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4" t="s">
        <v>35</v>
      </c>
      <c r="C8" s="33"/>
      <c r="D8" s="5" t="s">
        <v>6</v>
      </c>
      <c r="E8" s="6">
        <v>4</v>
      </c>
      <c r="F8" s="1"/>
      <c r="G8" s="4" t="s">
        <v>7</v>
      </c>
      <c r="H8" s="6">
        <v>3</v>
      </c>
      <c r="I8" s="43" t="s">
        <v>8</v>
      </c>
      <c r="J8" s="27"/>
      <c r="K8" s="27"/>
      <c r="L8" s="34" t="s">
        <v>45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9</v>
      </c>
      <c r="B10" s="34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7"/>
      <c r="B13" s="39"/>
      <c r="C13" s="39"/>
      <c r="D13" s="39"/>
      <c r="E13" s="39"/>
      <c r="F13" s="8" t="s">
        <v>23</v>
      </c>
      <c r="G13" s="8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9" t="s">
        <v>36</v>
      </c>
      <c r="B14" s="10" t="s">
        <v>22</v>
      </c>
      <c r="C14" s="10" t="s">
        <v>44</v>
      </c>
      <c r="D14" s="10" t="s">
        <v>33</v>
      </c>
      <c r="E14" s="10">
        <v>13</v>
      </c>
      <c r="F14" s="10">
        <v>13</v>
      </c>
      <c r="G14" s="10"/>
      <c r="H14" s="11">
        <f>F14/E14</f>
        <v>1</v>
      </c>
      <c r="I14" s="10">
        <v>0</v>
      </c>
      <c r="J14" s="11">
        <f>I14/E14</f>
        <v>0</v>
      </c>
      <c r="K14" s="10">
        <v>0</v>
      </c>
      <c r="L14" s="11">
        <f>K14/E14</f>
        <v>0</v>
      </c>
      <c r="M14" s="23">
        <v>91</v>
      </c>
      <c r="N14" s="12">
        <v>0.69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3">
      <c r="A15" s="9" t="s">
        <v>41</v>
      </c>
      <c r="B15" s="10" t="s">
        <v>22</v>
      </c>
      <c r="C15" s="10">
        <v>804</v>
      </c>
      <c r="D15" s="10" t="s">
        <v>33</v>
      </c>
      <c r="E15" s="10">
        <v>23</v>
      </c>
      <c r="F15" s="10">
        <v>22</v>
      </c>
      <c r="G15" s="10"/>
      <c r="H15" s="11">
        <f t="shared" ref="H15:H17" si="0">F15/E15</f>
        <v>0.95652173913043481</v>
      </c>
      <c r="I15" s="10">
        <v>1</v>
      </c>
      <c r="J15" s="11">
        <f t="shared" ref="J15:J17" si="1">I15/E15</f>
        <v>4.3478260869565216E-2</v>
      </c>
      <c r="K15" s="10">
        <v>0</v>
      </c>
      <c r="L15" s="11">
        <f t="shared" ref="L15:L17" si="2">K15/E15</f>
        <v>0</v>
      </c>
      <c r="M15" s="10">
        <v>81</v>
      </c>
      <c r="N15" s="12">
        <v>0.65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3">
      <c r="A16" s="9" t="s">
        <v>42</v>
      </c>
      <c r="B16" s="10" t="s">
        <v>40</v>
      </c>
      <c r="C16" s="10" t="s">
        <v>43</v>
      </c>
      <c r="D16" s="10" t="s">
        <v>33</v>
      </c>
      <c r="E16" s="10">
        <v>26</v>
      </c>
      <c r="F16" s="10">
        <v>0</v>
      </c>
      <c r="G16" s="10"/>
      <c r="H16" s="11">
        <f t="shared" si="0"/>
        <v>0</v>
      </c>
      <c r="I16" s="10">
        <v>0</v>
      </c>
      <c r="J16" s="11">
        <f t="shared" si="1"/>
        <v>0</v>
      </c>
      <c r="K16" s="10">
        <v>0</v>
      </c>
      <c r="L16" s="11">
        <f t="shared" si="2"/>
        <v>0</v>
      </c>
      <c r="M16" s="10">
        <v>0</v>
      </c>
      <c r="N16" s="12">
        <v>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3">
      <c r="A17" s="9" t="s">
        <v>42</v>
      </c>
      <c r="B17" s="10" t="s">
        <v>40</v>
      </c>
      <c r="C17" s="10" t="s">
        <v>44</v>
      </c>
      <c r="D17" s="10" t="s">
        <v>33</v>
      </c>
      <c r="E17" s="10">
        <v>14</v>
      </c>
      <c r="F17" s="10">
        <v>0</v>
      </c>
      <c r="G17" s="10"/>
      <c r="H17" s="11">
        <f t="shared" si="0"/>
        <v>0</v>
      </c>
      <c r="I17" s="10">
        <v>0</v>
      </c>
      <c r="J17" s="11">
        <f t="shared" si="1"/>
        <v>0</v>
      </c>
      <c r="K17" s="10">
        <v>0</v>
      </c>
      <c r="L17" s="11">
        <f t="shared" si="2"/>
        <v>0</v>
      </c>
      <c r="M17" s="10">
        <v>0</v>
      </c>
      <c r="N17" s="12">
        <v>0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3">
      <c r="A18" s="14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23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3">
      <c r="A19" s="14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3">
      <c r="A20" s="14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3">
      <c r="A21" s="14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3">
      <c r="A22" s="14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3">
      <c r="A23" s="14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14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14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3">
      <c r="A26" s="14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3">
      <c r="A27" s="14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15" t="s">
        <v>25</v>
      </c>
      <c r="B28" s="16" t="s">
        <v>34</v>
      </c>
      <c r="C28" s="16" t="s">
        <v>34</v>
      </c>
      <c r="D28" s="16" t="s">
        <v>34</v>
      </c>
      <c r="E28" s="16">
        <f>SUM(E14:E27)</f>
        <v>76</v>
      </c>
      <c r="F28" s="16">
        <f>SUM(F14:F27)</f>
        <v>35</v>
      </c>
      <c r="G28" s="16">
        <v>0</v>
      </c>
      <c r="H28" s="17"/>
      <c r="I28" s="16">
        <f>SUM(I14:I27)</f>
        <v>1</v>
      </c>
      <c r="J28" s="17"/>
      <c r="K28" s="16">
        <f>SUM(K14:K27)</f>
        <v>0</v>
      </c>
      <c r="L28" s="17">
        <f>SUM(L14:L27)</f>
        <v>0</v>
      </c>
      <c r="M28" s="24">
        <f>ROUND((AVERAGE(M14:M27)),0)</f>
        <v>43</v>
      </c>
      <c r="N28" s="22">
        <f>ROUND((AVERAGE(N14:N27)),0)</f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37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3" workbookViewId="0">
      <selection activeCell="A30" sqref="A30:N30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7" t="s">
        <v>3</v>
      </c>
      <c r="B6" s="27"/>
      <c r="C6" s="27"/>
      <c r="D6" s="27"/>
      <c r="E6" s="48" t="s">
        <v>4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4">
        <v>2</v>
      </c>
      <c r="C8" s="33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43" t="s">
        <v>8</v>
      </c>
      <c r="J8" s="27"/>
      <c r="K8" s="27"/>
      <c r="L8" s="34" t="str">
        <f>'1'!L8</f>
        <v>FEB-JUNIO 2025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30</v>
      </c>
      <c r="B10" s="34" t="str">
        <f>'1'!B10</f>
        <v>ISC.LILY ALEJANDRA MEDRANO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7"/>
      <c r="B13" s="39"/>
      <c r="C13" s="39"/>
      <c r="D13" s="39"/>
      <c r="E13" s="39"/>
      <c r="F13" s="8" t="s">
        <v>23</v>
      </c>
      <c r="G13" s="8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0" t="str">
        <f>'1'!A14</f>
        <v>ADMINISTRACION DE BASE DE DATOS</v>
      </c>
      <c r="B14" s="10" t="s">
        <v>46</v>
      </c>
      <c r="C14" s="10" t="str">
        <f>'1'!C14</f>
        <v>604B</v>
      </c>
      <c r="D14" s="10" t="str">
        <f>'1'!D14</f>
        <v>ISIC</v>
      </c>
      <c r="E14" s="10">
        <f>'1'!E14</f>
        <v>13</v>
      </c>
      <c r="F14" s="10">
        <v>12</v>
      </c>
      <c r="G14" s="10"/>
      <c r="H14" s="11">
        <f>F14/E14</f>
        <v>0.92307692307692313</v>
      </c>
      <c r="I14" s="10">
        <v>1</v>
      </c>
      <c r="J14" s="11">
        <f>I14/E14</f>
        <v>7.6923076923076927E-2</v>
      </c>
      <c r="K14" s="10">
        <v>0</v>
      </c>
      <c r="L14" s="11">
        <f>K14/E14</f>
        <v>0</v>
      </c>
      <c r="M14" s="10">
        <v>83</v>
      </c>
      <c r="N14" s="12">
        <v>0.92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3">
      <c r="A15" s="10" t="str">
        <f>'1'!A15</f>
        <v>INTELIGENCIA ARTIFICIAL</v>
      </c>
      <c r="B15" s="10" t="s">
        <v>40</v>
      </c>
      <c r="C15" s="10">
        <f>'1'!C15</f>
        <v>804</v>
      </c>
      <c r="D15" s="10" t="str">
        <f>'1'!D15</f>
        <v>ISIC</v>
      </c>
      <c r="E15" s="10">
        <f>'1'!E15</f>
        <v>23</v>
      </c>
      <c r="F15" s="10">
        <v>0</v>
      </c>
      <c r="G15" s="10"/>
      <c r="H15" s="11">
        <f t="shared" ref="H15:H18" si="0">F15/E15</f>
        <v>0</v>
      </c>
      <c r="I15" s="10">
        <v>0</v>
      </c>
      <c r="J15" s="11">
        <f t="shared" ref="J15:J18" si="1">I15/E15</f>
        <v>0</v>
      </c>
      <c r="K15" s="10">
        <v>0</v>
      </c>
      <c r="L15" s="11">
        <f t="shared" ref="L15:L18" si="2">K15/E15</f>
        <v>0</v>
      </c>
      <c r="M15" s="10">
        <v>0</v>
      </c>
      <c r="N15" s="12">
        <v>0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3">
      <c r="A16" s="10" t="str">
        <f>'1'!A16</f>
        <v>PROGRAMACION LOGICA Y FUNCIONAL</v>
      </c>
      <c r="B16" s="10" t="s">
        <v>22</v>
      </c>
      <c r="C16" s="10" t="str">
        <f>'1'!C16</f>
        <v>604A</v>
      </c>
      <c r="D16" s="10" t="str">
        <f>'1'!D16</f>
        <v>ISIC</v>
      </c>
      <c r="E16" s="10">
        <f>'1'!E16</f>
        <v>26</v>
      </c>
      <c r="F16" s="10">
        <v>25</v>
      </c>
      <c r="G16" s="10"/>
      <c r="H16" s="11">
        <f t="shared" si="0"/>
        <v>0.96153846153846156</v>
      </c>
      <c r="I16" s="10">
        <v>1</v>
      </c>
      <c r="J16" s="11">
        <f t="shared" si="1"/>
        <v>3.8461538461538464E-2</v>
      </c>
      <c r="K16" s="10">
        <v>0</v>
      </c>
      <c r="L16" s="11">
        <f t="shared" si="2"/>
        <v>0</v>
      </c>
      <c r="M16" s="10">
        <v>82</v>
      </c>
      <c r="N16" s="12">
        <v>0.65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3">
      <c r="A17" s="10" t="str">
        <f>'1'!A17</f>
        <v>PROGRAMACION LOGICA Y FUNCIONAL</v>
      </c>
      <c r="B17" s="10" t="s">
        <v>22</v>
      </c>
      <c r="C17" s="10" t="str">
        <f>'1'!C17</f>
        <v>604B</v>
      </c>
      <c r="D17" s="10" t="str">
        <f>'1'!D17</f>
        <v>ISIC</v>
      </c>
      <c r="E17" s="10">
        <f>'1'!E17</f>
        <v>14</v>
      </c>
      <c r="F17" s="10">
        <v>14</v>
      </c>
      <c r="G17" s="10"/>
      <c r="H17" s="11">
        <f t="shared" si="0"/>
        <v>1</v>
      </c>
      <c r="I17" s="10">
        <v>0</v>
      </c>
      <c r="J17" s="11">
        <f t="shared" si="1"/>
        <v>0</v>
      </c>
      <c r="K17" s="10">
        <v>0</v>
      </c>
      <c r="L17" s="11">
        <f t="shared" si="2"/>
        <v>0</v>
      </c>
      <c r="M17" s="10">
        <v>82</v>
      </c>
      <c r="N17" s="12">
        <v>0.56999999999999995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3">
      <c r="A18" s="10" t="s">
        <v>36</v>
      </c>
      <c r="B18" s="10" t="s">
        <v>47</v>
      </c>
      <c r="C18" s="10" t="s">
        <v>44</v>
      </c>
      <c r="D18" s="10" t="s">
        <v>33</v>
      </c>
      <c r="E18" s="10">
        <v>13</v>
      </c>
      <c r="F18" s="10">
        <v>11</v>
      </c>
      <c r="G18" s="10"/>
      <c r="H18" s="11">
        <f t="shared" si="0"/>
        <v>0.84615384615384615</v>
      </c>
      <c r="I18" s="10">
        <v>2</v>
      </c>
      <c r="J18" s="11">
        <f t="shared" si="1"/>
        <v>0.15384615384615385</v>
      </c>
      <c r="K18" s="10">
        <v>0</v>
      </c>
      <c r="L18" s="11">
        <f t="shared" si="2"/>
        <v>0</v>
      </c>
      <c r="M18" s="10">
        <v>78</v>
      </c>
      <c r="N18" s="12">
        <v>0.84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3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3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3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3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3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3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3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15" t="s">
        <v>25</v>
      </c>
      <c r="B28" s="16"/>
      <c r="C28" s="16"/>
      <c r="D28" s="16"/>
      <c r="E28" s="16">
        <f>SUM(E14:E27)</f>
        <v>89</v>
      </c>
      <c r="F28" s="16">
        <f>SUM(F14:F27)</f>
        <v>62</v>
      </c>
      <c r="G28" s="16"/>
      <c r="H28" s="17"/>
      <c r="I28" s="16">
        <f>SUM(I14:I18)</f>
        <v>4</v>
      </c>
      <c r="J28" s="17"/>
      <c r="K28" s="16">
        <f>SUM(K14:K27)</f>
        <v>0</v>
      </c>
      <c r="L28" s="17"/>
      <c r="M28" s="16">
        <f>ROUND((AVERAGE(M14:M27)),0)</f>
        <v>65</v>
      </c>
      <c r="N28" s="18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39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7" zoomScale="90" workbookViewId="0">
      <selection activeCell="D28" sqref="D28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7" t="s">
        <v>3</v>
      </c>
      <c r="B6" s="27"/>
      <c r="C6" s="27"/>
      <c r="D6" s="27"/>
      <c r="E6" s="48" t="s">
        <v>31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4">
        <v>3</v>
      </c>
      <c r="C8" s="33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43" t="s">
        <v>8</v>
      </c>
      <c r="J8" s="27"/>
      <c r="K8" s="27"/>
      <c r="L8" s="34" t="str">
        <f>'1'!L8</f>
        <v>FEB-JUNIO 2025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30</v>
      </c>
      <c r="B10" s="34" t="str">
        <f>'1'!B10</f>
        <v>ISC.LILY ALEJANDRA MEDRANO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7"/>
      <c r="B13" s="39"/>
      <c r="C13" s="39"/>
      <c r="D13" s="39"/>
      <c r="E13" s="39"/>
      <c r="F13" s="8" t="s">
        <v>23</v>
      </c>
      <c r="G13" s="8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0" t="str">
        <f>'1'!A14</f>
        <v>ADMINISTRACION DE BASE DE DATOS</v>
      </c>
      <c r="B14" s="10" t="s">
        <v>48</v>
      </c>
      <c r="C14" s="10" t="str">
        <f>'1'!C14</f>
        <v>604B</v>
      </c>
      <c r="D14" s="10" t="str">
        <f>'1'!D14</f>
        <v>ISIC</v>
      </c>
      <c r="E14" s="10">
        <f>'1'!E14</f>
        <v>13</v>
      </c>
      <c r="F14" s="10">
        <v>12</v>
      </c>
      <c r="G14" s="10"/>
      <c r="H14" s="11">
        <f>F14/E14</f>
        <v>0.92307692307692313</v>
      </c>
      <c r="I14" s="10">
        <v>1</v>
      </c>
      <c r="J14" s="11">
        <f>I14/E14</f>
        <v>7.6923076923076927E-2</v>
      </c>
      <c r="K14" s="10">
        <v>0</v>
      </c>
      <c r="L14" s="11">
        <f>K14/E14</f>
        <v>0</v>
      </c>
      <c r="M14" s="10">
        <v>88</v>
      </c>
      <c r="N14" s="12">
        <v>0.92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3">
      <c r="A15" s="10" t="str">
        <f>'1'!A15</f>
        <v>INTELIGENCIA ARTIFICIAL</v>
      </c>
      <c r="B15" s="10" t="s">
        <v>46</v>
      </c>
      <c r="C15" s="10">
        <f>'1'!C15</f>
        <v>804</v>
      </c>
      <c r="D15" s="10" t="str">
        <f>'1'!D15</f>
        <v>ISIC</v>
      </c>
      <c r="E15" s="10">
        <f>'1'!E15</f>
        <v>23</v>
      </c>
      <c r="F15" s="10">
        <v>18</v>
      </c>
      <c r="G15" s="10"/>
      <c r="H15" s="11">
        <f t="shared" ref="H15:H20" si="0">F15/E15</f>
        <v>0.78260869565217395</v>
      </c>
      <c r="I15" s="10">
        <v>5</v>
      </c>
      <c r="J15" s="11">
        <f t="shared" ref="J15:J20" si="1">I15/E15</f>
        <v>0.21739130434782608</v>
      </c>
      <c r="K15" s="10">
        <v>0</v>
      </c>
      <c r="L15" s="11">
        <f t="shared" ref="L15:L20" si="2">K15/E15</f>
        <v>0</v>
      </c>
      <c r="M15" s="10">
        <v>59.7</v>
      </c>
      <c r="N15" s="12">
        <v>0.78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3">
      <c r="A16" s="10" t="str">
        <f>'1'!A16</f>
        <v>PROGRAMACION LOGICA Y FUNCIONAL</v>
      </c>
      <c r="B16" s="10" t="s">
        <v>46</v>
      </c>
      <c r="C16" s="10" t="str">
        <f>'1'!C16</f>
        <v>604A</v>
      </c>
      <c r="D16" s="10" t="str">
        <f>'1'!D16</f>
        <v>ISIC</v>
      </c>
      <c r="E16" s="10">
        <f>'1'!E16</f>
        <v>26</v>
      </c>
      <c r="F16" s="10">
        <v>20</v>
      </c>
      <c r="G16" s="10"/>
      <c r="H16" s="11">
        <f t="shared" si="0"/>
        <v>0.76923076923076927</v>
      </c>
      <c r="I16" s="10">
        <v>6</v>
      </c>
      <c r="J16" s="11">
        <f t="shared" si="1"/>
        <v>0.23076923076923078</v>
      </c>
      <c r="K16" s="10">
        <v>0</v>
      </c>
      <c r="L16" s="11">
        <f t="shared" si="2"/>
        <v>0</v>
      </c>
      <c r="M16" s="10">
        <v>70</v>
      </c>
      <c r="N16" s="12">
        <v>0.76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3">
      <c r="A17" s="10" t="str">
        <f>'1'!A17</f>
        <v>PROGRAMACION LOGICA Y FUNCIONAL</v>
      </c>
      <c r="B17" s="10" t="s">
        <v>46</v>
      </c>
      <c r="C17" s="10" t="str">
        <f>'1'!C17</f>
        <v>604B</v>
      </c>
      <c r="D17" s="10" t="str">
        <f>'1'!D17</f>
        <v>ISIC</v>
      </c>
      <c r="E17" s="10">
        <f>'1'!E17</f>
        <v>14</v>
      </c>
      <c r="F17" s="10">
        <v>14</v>
      </c>
      <c r="G17" s="10"/>
      <c r="H17" s="11">
        <f t="shared" si="0"/>
        <v>1</v>
      </c>
      <c r="I17" s="10">
        <v>0</v>
      </c>
      <c r="J17" s="11">
        <f t="shared" si="1"/>
        <v>0</v>
      </c>
      <c r="K17" s="10">
        <v>0</v>
      </c>
      <c r="L17" s="11">
        <f t="shared" si="2"/>
        <v>0</v>
      </c>
      <c r="M17" s="10">
        <v>95</v>
      </c>
      <c r="N17" s="12">
        <v>0.64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3">
      <c r="A18" s="10" t="s">
        <v>41</v>
      </c>
      <c r="B18" s="10" t="s">
        <v>47</v>
      </c>
      <c r="C18" s="10">
        <v>804</v>
      </c>
      <c r="D18" s="10" t="s">
        <v>33</v>
      </c>
      <c r="E18" s="10">
        <v>23</v>
      </c>
      <c r="F18" s="10">
        <v>23</v>
      </c>
      <c r="G18" s="10"/>
      <c r="H18" s="11">
        <f t="shared" si="0"/>
        <v>1</v>
      </c>
      <c r="I18" s="10">
        <v>0</v>
      </c>
      <c r="J18" s="11">
        <f t="shared" si="1"/>
        <v>0</v>
      </c>
      <c r="K18" s="10">
        <v>0</v>
      </c>
      <c r="L18" s="11">
        <f t="shared" si="2"/>
        <v>0</v>
      </c>
      <c r="M18" s="10">
        <v>91</v>
      </c>
      <c r="N18" s="12">
        <v>0.60799999999999998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3">
      <c r="A19" s="10" t="s">
        <v>42</v>
      </c>
      <c r="B19" s="10" t="s">
        <v>47</v>
      </c>
      <c r="C19" s="10" t="s">
        <v>43</v>
      </c>
      <c r="D19" s="10" t="s">
        <v>33</v>
      </c>
      <c r="E19" s="10">
        <v>26</v>
      </c>
      <c r="F19" s="10">
        <v>21</v>
      </c>
      <c r="G19" s="10"/>
      <c r="H19" s="11">
        <f t="shared" si="0"/>
        <v>0.80769230769230771</v>
      </c>
      <c r="I19" s="10">
        <v>5</v>
      </c>
      <c r="J19" s="11">
        <f t="shared" si="1"/>
        <v>0.19230769230769232</v>
      </c>
      <c r="K19" s="10">
        <v>0</v>
      </c>
      <c r="L19" s="11">
        <f t="shared" si="2"/>
        <v>0</v>
      </c>
      <c r="M19" s="10">
        <v>75</v>
      </c>
      <c r="N19" s="12">
        <v>0.73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3">
      <c r="A20" s="10" t="s">
        <v>42</v>
      </c>
      <c r="B20" s="10" t="s">
        <v>47</v>
      </c>
      <c r="C20" s="10" t="s">
        <v>44</v>
      </c>
      <c r="D20" s="10" t="s">
        <v>33</v>
      </c>
      <c r="E20" s="10">
        <v>14</v>
      </c>
      <c r="F20" s="10">
        <v>12</v>
      </c>
      <c r="G20" s="10"/>
      <c r="H20" s="11">
        <f t="shared" si="0"/>
        <v>0.8571428571428571</v>
      </c>
      <c r="I20" s="10">
        <v>2</v>
      </c>
      <c r="J20" s="11">
        <f t="shared" si="1"/>
        <v>0.14285714285714285</v>
      </c>
      <c r="K20" s="10">
        <v>0</v>
      </c>
      <c r="L20" s="11">
        <f t="shared" si="2"/>
        <v>0</v>
      </c>
      <c r="M20" s="10">
        <v>78.2</v>
      </c>
      <c r="N20" s="12">
        <v>0.85699999999999998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3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3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3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3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3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15" t="s">
        <v>25</v>
      </c>
      <c r="B28" s="16"/>
      <c r="C28" s="16"/>
      <c r="D28" s="16"/>
      <c r="E28" s="16">
        <f>SUM(E14:E27)</f>
        <v>139</v>
      </c>
      <c r="F28" s="16">
        <f>SUM(F14:F27)</f>
        <v>120</v>
      </c>
      <c r="G28" s="16"/>
      <c r="H28" s="17"/>
      <c r="I28" s="16">
        <f>SUM(I14:I27)</f>
        <v>19</v>
      </c>
      <c r="J28" s="17"/>
      <c r="K28" s="16">
        <f>SUM(K14:K27)</f>
        <v>0</v>
      </c>
      <c r="L28" s="17"/>
      <c r="M28" s="16">
        <f>ROUND((AVERAGE(M14:M27)),0)</f>
        <v>80</v>
      </c>
      <c r="N28" s="18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39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9" zoomScale="110" workbookViewId="0">
      <selection activeCell="O16" sqref="O15:O16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7" t="s">
        <v>3</v>
      </c>
      <c r="B6" s="27"/>
      <c r="C6" s="27"/>
      <c r="D6" s="27"/>
      <c r="E6" s="48" t="s">
        <v>31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4">
        <v>4</v>
      </c>
      <c r="C8" s="33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43" t="s">
        <v>8</v>
      </c>
      <c r="J8" s="27"/>
      <c r="K8" s="27"/>
      <c r="L8" s="34" t="str">
        <f>'1'!L8</f>
        <v>FEB-JUNIO 2025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30</v>
      </c>
      <c r="B10" s="34" t="str">
        <f>'1'!B10</f>
        <v>ISC.LILY ALEJANDRA MEDRANO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52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49"/>
      <c r="B13" s="50"/>
      <c r="C13" s="50"/>
      <c r="D13" s="50"/>
      <c r="E13" s="50"/>
      <c r="F13" s="8" t="s">
        <v>23</v>
      </c>
      <c r="G13" s="8" t="s">
        <v>24</v>
      </c>
      <c r="H13" s="50"/>
      <c r="I13" s="50"/>
      <c r="J13" s="50"/>
      <c r="K13" s="50"/>
      <c r="L13" s="50"/>
      <c r="M13" s="50"/>
      <c r="N13" s="5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0" t="str">
        <f>'1'!A14</f>
        <v>ADMINISTRACION DE BASE DE DATOS</v>
      </c>
      <c r="B14" s="10" t="s">
        <v>49</v>
      </c>
      <c r="C14" s="10" t="str">
        <f>'1'!C14</f>
        <v>604B</v>
      </c>
      <c r="D14" s="10" t="str">
        <f>'1'!D14</f>
        <v>ISIC</v>
      </c>
      <c r="E14" s="10">
        <f>'1'!E14</f>
        <v>13</v>
      </c>
      <c r="F14" s="10">
        <v>12</v>
      </c>
      <c r="G14" s="10"/>
      <c r="H14" s="11">
        <f>F14/E14</f>
        <v>0.92307692307692313</v>
      </c>
      <c r="I14" s="10">
        <v>1</v>
      </c>
      <c r="J14" s="11">
        <f>I14/E14</f>
        <v>7.6923076923076927E-2</v>
      </c>
      <c r="K14" s="10">
        <v>0</v>
      </c>
      <c r="L14" s="11">
        <f>K14/E14</f>
        <v>0</v>
      </c>
      <c r="M14" s="10">
        <v>84</v>
      </c>
      <c r="N14" s="12">
        <v>0.92300000000000004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3">
      <c r="A15" s="10" t="str">
        <f>'1'!A15</f>
        <v>INTELIGENCIA ARTIFICIAL</v>
      </c>
      <c r="B15" s="10" t="s">
        <v>48</v>
      </c>
      <c r="C15" s="10">
        <f>'1'!C15</f>
        <v>804</v>
      </c>
      <c r="D15" s="10" t="str">
        <f>'1'!D15</f>
        <v>ISIC</v>
      </c>
      <c r="E15" s="10">
        <f>'1'!E15</f>
        <v>23</v>
      </c>
      <c r="F15" s="10">
        <v>23</v>
      </c>
      <c r="G15" s="10"/>
      <c r="H15" s="11">
        <f t="shared" ref="H15:H18" si="0">F15/E15</f>
        <v>1</v>
      </c>
      <c r="I15" s="10">
        <v>0</v>
      </c>
      <c r="J15" s="11">
        <f t="shared" ref="J15:J18" si="1">I15/E15</f>
        <v>0</v>
      </c>
      <c r="K15" s="10">
        <v>0</v>
      </c>
      <c r="L15" s="11">
        <f t="shared" ref="L15:L18" si="2">K15/E15</f>
        <v>0</v>
      </c>
      <c r="M15" s="10">
        <v>89</v>
      </c>
      <c r="N15" s="12">
        <v>0.52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3">
      <c r="A16" s="10" t="str">
        <f>'1'!A16</f>
        <v>PROGRAMACION LOGICA Y FUNCIONAL</v>
      </c>
      <c r="B16" s="10" t="s">
        <v>48</v>
      </c>
      <c r="C16" s="10" t="str">
        <f>'1'!C16</f>
        <v>604A</v>
      </c>
      <c r="D16" s="10" t="str">
        <f>'1'!D16</f>
        <v>ISIC</v>
      </c>
      <c r="E16" s="10">
        <f>'1'!E16</f>
        <v>26</v>
      </c>
      <c r="F16" s="10">
        <v>18</v>
      </c>
      <c r="G16" s="10"/>
      <c r="H16" s="11">
        <f t="shared" si="0"/>
        <v>0.69230769230769229</v>
      </c>
      <c r="I16" s="10">
        <v>8</v>
      </c>
      <c r="J16" s="11">
        <f t="shared" si="1"/>
        <v>0.30769230769230771</v>
      </c>
      <c r="K16" s="10">
        <v>0</v>
      </c>
      <c r="L16" s="11">
        <f t="shared" si="2"/>
        <v>0</v>
      </c>
      <c r="M16" s="10">
        <v>55</v>
      </c>
      <c r="N16" s="12">
        <v>0.69199999999999995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3">
      <c r="A17" s="10" t="str">
        <f>'1'!A17</f>
        <v>PROGRAMACION LOGICA Y FUNCIONAL</v>
      </c>
      <c r="B17" s="10" t="s">
        <v>48</v>
      </c>
      <c r="C17" s="10" t="str">
        <f>'1'!C17</f>
        <v>604B</v>
      </c>
      <c r="D17" s="10" t="str">
        <f>'1'!D17</f>
        <v>ISIC</v>
      </c>
      <c r="E17" s="10">
        <f>'1'!E17</f>
        <v>14</v>
      </c>
      <c r="F17" s="10">
        <v>14</v>
      </c>
      <c r="G17" s="10"/>
      <c r="H17" s="11">
        <f t="shared" si="0"/>
        <v>1</v>
      </c>
      <c r="I17" s="10">
        <v>0</v>
      </c>
      <c r="J17" s="11">
        <f t="shared" si="1"/>
        <v>0</v>
      </c>
      <c r="K17" s="10">
        <v>0</v>
      </c>
      <c r="L17" s="11">
        <f t="shared" si="2"/>
        <v>0</v>
      </c>
      <c r="M17" s="10">
        <v>84</v>
      </c>
      <c r="N17" s="12">
        <v>0.5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3">
      <c r="A18" s="10" t="s">
        <v>36</v>
      </c>
      <c r="B18" s="10" t="s">
        <v>50</v>
      </c>
      <c r="C18" s="10" t="s">
        <v>44</v>
      </c>
      <c r="D18" s="10" t="s">
        <v>33</v>
      </c>
      <c r="E18" s="10">
        <v>13</v>
      </c>
      <c r="F18" s="10">
        <v>8</v>
      </c>
      <c r="G18" s="10"/>
      <c r="H18" s="11">
        <f t="shared" si="0"/>
        <v>0.61538461538461542</v>
      </c>
      <c r="I18" s="10">
        <v>5</v>
      </c>
      <c r="J18" s="11">
        <f t="shared" si="1"/>
        <v>0.38461538461538464</v>
      </c>
      <c r="K18" s="10">
        <v>0</v>
      </c>
      <c r="L18" s="11">
        <f t="shared" si="2"/>
        <v>0</v>
      </c>
      <c r="M18" s="10">
        <v>51</v>
      </c>
      <c r="N18" s="12">
        <v>0.61499999999999999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3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3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3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3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3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3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3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15" t="s">
        <v>25</v>
      </c>
      <c r="B28" s="16"/>
      <c r="C28" s="16"/>
      <c r="D28" s="16"/>
      <c r="E28" s="16">
        <f>SUM(E14:E18)</f>
        <v>89</v>
      </c>
      <c r="F28" s="16">
        <f>SUM(F14:F27)</f>
        <v>75</v>
      </c>
      <c r="G28" s="16"/>
      <c r="H28" s="22"/>
      <c r="I28" s="16">
        <f>SUM(I14:I27)</f>
        <v>14</v>
      </c>
      <c r="J28" s="25"/>
      <c r="K28" s="16">
        <f>SUM(K14:K27)</f>
        <v>0</v>
      </c>
      <c r="L28" s="17"/>
      <c r="M28" s="16">
        <f>ROUND((AVERAGE(M14:M27)),0)</f>
        <v>73</v>
      </c>
      <c r="N28" s="18">
        <f>ROUND((AVERAGE(N14:N27)),0)</f>
        <v>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37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abSelected="1" topLeftCell="A7" workbookViewId="0">
      <selection activeCell="N19" sqref="N19"/>
    </sheetView>
  </sheetViews>
  <sheetFormatPr baseColWidth="10" defaultColWidth="14.44140625" defaultRowHeight="15" customHeight="1" x14ac:dyDescent="0.3"/>
  <cols>
    <col min="1" max="1" width="38.5546875" customWidth="1"/>
    <col min="2" max="2" width="4.6640625" customWidth="1"/>
    <col min="3" max="3" width="5.5546875" customWidth="1"/>
    <col min="4" max="4" width="21.88671875" customWidth="1"/>
    <col min="5" max="5" width="9.44140625" customWidth="1"/>
    <col min="6" max="12" width="7.5546875" customWidth="1"/>
    <col min="13" max="26" width="11.44140625" customWidth="1"/>
  </cols>
  <sheetData>
    <row r="1" spans="1:26" ht="62.25" customHeight="1" x14ac:dyDescent="0.3">
      <c r="A1" s="1"/>
      <c r="B1" s="4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31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31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47" t="s">
        <v>3</v>
      </c>
      <c r="B6" s="27"/>
      <c r="C6" s="27"/>
      <c r="D6" s="27"/>
      <c r="E6" s="48" t="s">
        <v>31</v>
      </c>
      <c r="F6" s="33"/>
      <c r="G6" s="33"/>
      <c r="H6" s="33"/>
      <c r="I6" s="33"/>
      <c r="J6" s="3"/>
      <c r="K6" s="3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4" t="s">
        <v>5</v>
      </c>
      <c r="B8" s="34" t="s">
        <v>32</v>
      </c>
      <c r="C8" s="33"/>
      <c r="D8" s="5" t="s">
        <v>6</v>
      </c>
      <c r="E8" s="20">
        <f>'1'!E8</f>
        <v>4</v>
      </c>
      <c r="G8" s="4" t="s">
        <v>7</v>
      </c>
      <c r="H8" s="20">
        <f>'1'!H8</f>
        <v>3</v>
      </c>
      <c r="I8" s="43" t="s">
        <v>8</v>
      </c>
      <c r="J8" s="27"/>
      <c r="K8" s="27"/>
      <c r="L8" s="34" t="str">
        <f>'1'!L8</f>
        <v>FEB-JUNIO 2025</v>
      </c>
      <c r="M8" s="33"/>
      <c r="N8" s="3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4" t="s">
        <v>30</v>
      </c>
      <c r="B10" s="34" t="str">
        <f>'1'!B10</f>
        <v>ISC.LILY ALEJANDRA MEDRANO MENDOZA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7"/>
      <c r="C11" s="7"/>
      <c r="D11" s="1"/>
      <c r="E11" s="7"/>
      <c r="F11" s="7"/>
      <c r="G11" s="7"/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36" t="s">
        <v>10</v>
      </c>
      <c r="B12" s="38" t="s">
        <v>11</v>
      </c>
      <c r="C12" s="38" t="s">
        <v>12</v>
      </c>
      <c r="D12" s="40" t="s">
        <v>13</v>
      </c>
      <c r="E12" s="40" t="s">
        <v>14</v>
      </c>
      <c r="F12" s="44" t="s">
        <v>15</v>
      </c>
      <c r="G12" s="45"/>
      <c r="H12" s="40" t="s">
        <v>16</v>
      </c>
      <c r="I12" s="40" t="s">
        <v>17</v>
      </c>
      <c r="J12" s="40" t="s">
        <v>18</v>
      </c>
      <c r="K12" s="40" t="s">
        <v>19</v>
      </c>
      <c r="L12" s="40" t="s">
        <v>20</v>
      </c>
      <c r="M12" s="40" t="s">
        <v>21</v>
      </c>
      <c r="N12" s="41" t="s">
        <v>22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37"/>
      <c r="B13" s="39"/>
      <c r="C13" s="39"/>
      <c r="D13" s="39"/>
      <c r="E13" s="39"/>
      <c r="F13" s="8" t="s">
        <v>23</v>
      </c>
      <c r="G13" s="8" t="s">
        <v>24</v>
      </c>
      <c r="H13" s="39"/>
      <c r="I13" s="39"/>
      <c r="J13" s="39"/>
      <c r="K13" s="39"/>
      <c r="L13" s="39"/>
      <c r="M13" s="39"/>
      <c r="N13" s="4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0" t="str">
        <f>'1'!A14</f>
        <v>ADMINISTRACION DE BASE DE DATOS</v>
      </c>
      <c r="B14" s="10" t="s">
        <v>51</v>
      </c>
      <c r="C14" s="10" t="str">
        <f>'1'!C14</f>
        <v>604B</v>
      </c>
      <c r="D14" s="10" t="str">
        <f>'1'!D14</f>
        <v>ISIC</v>
      </c>
      <c r="E14" s="10">
        <f>'1'!E14</f>
        <v>13</v>
      </c>
      <c r="F14" s="10">
        <v>8</v>
      </c>
      <c r="G14" s="10">
        <v>4</v>
      </c>
      <c r="H14" s="11">
        <v>0.92</v>
      </c>
      <c r="I14" s="10">
        <v>1</v>
      </c>
      <c r="J14" s="11">
        <v>0.08</v>
      </c>
      <c r="K14" s="10">
        <v>0</v>
      </c>
      <c r="L14" s="11">
        <v>0</v>
      </c>
      <c r="M14" s="10">
        <v>83</v>
      </c>
      <c r="N14" s="12">
        <v>0.92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3">
      <c r="A15" s="10" t="str">
        <f>'1'!A15</f>
        <v>INTELIGENCIA ARTIFICIAL</v>
      </c>
      <c r="B15" s="10" t="s">
        <v>51</v>
      </c>
      <c r="C15" s="10">
        <f>'1'!C15</f>
        <v>804</v>
      </c>
      <c r="D15" s="10" t="str">
        <f>'1'!D15</f>
        <v>ISIC</v>
      </c>
      <c r="E15" s="10">
        <f>'1'!E15</f>
        <v>23</v>
      </c>
      <c r="F15" s="10">
        <v>18</v>
      </c>
      <c r="G15" s="10">
        <v>5</v>
      </c>
      <c r="H15" s="11">
        <v>1</v>
      </c>
      <c r="I15" s="10">
        <v>0</v>
      </c>
      <c r="J15" s="11">
        <v>0</v>
      </c>
      <c r="K15" s="10">
        <v>0</v>
      </c>
      <c r="L15" s="11">
        <v>0</v>
      </c>
      <c r="M15" s="10">
        <v>84</v>
      </c>
      <c r="N15" s="12">
        <v>0.65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3">
      <c r="A16" s="10" t="str">
        <f>'1'!A16</f>
        <v>PROGRAMACION LOGICA Y FUNCIONAL</v>
      </c>
      <c r="B16" s="10" t="s">
        <v>51</v>
      </c>
      <c r="C16" s="10" t="str">
        <f>'1'!C16</f>
        <v>604A</v>
      </c>
      <c r="D16" s="10" t="str">
        <f>'1'!D16</f>
        <v>ISIC</v>
      </c>
      <c r="E16" s="10">
        <f>'1'!E16</f>
        <v>26</v>
      </c>
      <c r="F16" s="10">
        <v>18</v>
      </c>
      <c r="G16" s="10">
        <v>2</v>
      </c>
      <c r="H16" s="11">
        <v>0.77</v>
      </c>
      <c r="I16" s="10">
        <v>6</v>
      </c>
      <c r="J16" s="11">
        <v>0.23</v>
      </c>
      <c r="K16" s="10">
        <v>0</v>
      </c>
      <c r="L16" s="11">
        <v>0</v>
      </c>
      <c r="M16" s="10">
        <v>67</v>
      </c>
      <c r="N16" s="12">
        <v>0.76900000000000002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3">
      <c r="A17" s="10" t="str">
        <f>'1'!A17</f>
        <v>PROGRAMACION LOGICA Y FUNCIONAL</v>
      </c>
      <c r="B17" s="10" t="s">
        <v>51</v>
      </c>
      <c r="C17" s="10" t="str">
        <f>'1'!C17</f>
        <v>604B</v>
      </c>
      <c r="D17" s="10" t="str">
        <f>'1'!D17</f>
        <v>ISIC</v>
      </c>
      <c r="E17" s="10">
        <f>'1'!E17</f>
        <v>14</v>
      </c>
      <c r="F17" s="10">
        <v>12</v>
      </c>
      <c r="G17" s="10">
        <v>2</v>
      </c>
      <c r="H17" s="11">
        <v>1</v>
      </c>
      <c r="I17" s="10">
        <v>0</v>
      </c>
      <c r="J17" s="11">
        <v>0</v>
      </c>
      <c r="K17" s="10">
        <v>0</v>
      </c>
      <c r="L17" s="11">
        <v>0</v>
      </c>
      <c r="M17" s="10">
        <v>87</v>
      </c>
      <c r="N17" s="12">
        <v>0.56999999999999995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3">
      <c r="A18" s="10"/>
      <c r="B18" s="10"/>
      <c r="C18" s="10"/>
      <c r="D18" s="10"/>
      <c r="E18" s="10"/>
      <c r="F18" s="10"/>
      <c r="G18" s="10"/>
      <c r="H18" s="11"/>
      <c r="I18" s="10"/>
      <c r="J18" s="11"/>
      <c r="K18" s="10"/>
      <c r="L18" s="11"/>
      <c r="M18" s="10"/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3">
      <c r="A19" s="10"/>
      <c r="B19" s="10"/>
      <c r="C19" s="10"/>
      <c r="D19" s="10"/>
      <c r="E19" s="10"/>
      <c r="F19" s="10"/>
      <c r="G19" s="10"/>
      <c r="H19" s="11"/>
      <c r="I19" s="10"/>
      <c r="J19" s="11"/>
      <c r="K19" s="10"/>
      <c r="L19" s="11"/>
      <c r="M19" s="10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3">
      <c r="A20" s="10"/>
      <c r="B20" s="10"/>
      <c r="C20" s="10"/>
      <c r="D20" s="10"/>
      <c r="E20" s="10"/>
      <c r="F20" s="10"/>
      <c r="G20" s="10"/>
      <c r="H20" s="11"/>
      <c r="I20" s="10"/>
      <c r="J20" s="11"/>
      <c r="K20" s="10"/>
      <c r="L20" s="11"/>
      <c r="M20" s="10"/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3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0"/>
      <c r="L21" s="11"/>
      <c r="M21" s="10"/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3">
      <c r="A22" s="10"/>
      <c r="B22" s="10"/>
      <c r="C22" s="10"/>
      <c r="D22" s="10"/>
      <c r="E22" s="10"/>
      <c r="F22" s="10"/>
      <c r="G22" s="10"/>
      <c r="H22" s="11"/>
      <c r="I22" s="10"/>
      <c r="J22" s="11"/>
      <c r="K22" s="10"/>
      <c r="L22" s="11"/>
      <c r="M22" s="10"/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3">
      <c r="A23" s="10"/>
      <c r="B23" s="10"/>
      <c r="C23" s="10"/>
      <c r="D23" s="10"/>
      <c r="E23" s="10"/>
      <c r="F23" s="10"/>
      <c r="G23" s="10"/>
      <c r="H23" s="11"/>
      <c r="I23" s="10"/>
      <c r="J23" s="11"/>
      <c r="K23" s="10"/>
      <c r="L23" s="11"/>
      <c r="M23" s="10"/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10"/>
      <c r="B24" s="10"/>
      <c r="C24" s="10"/>
      <c r="D24" s="10"/>
      <c r="E24" s="10"/>
      <c r="F24" s="10"/>
      <c r="G24" s="10"/>
      <c r="H24" s="11"/>
      <c r="I24" s="10"/>
      <c r="J24" s="11"/>
      <c r="K24" s="10"/>
      <c r="L24" s="11"/>
      <c r="M24" s="10"/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10"/>
      <c r="B25" s="10"/>
      <c r="C25" s="10"/>
      <c r="D25" s="10"/>
      <c r="E25" s="10"/>
      <c r="F25" s="10"/>
      <c r="G25" s="10"/>
      <c r="H25" s="11"/>
      <c r="I25" s="10"/>
      <c r="J25" s="11"/>
      <c r="K25" s="10"/>
      <c r="L25" s="11"/>
      <c r="M25" s="10"/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3">
      <c r="A26" s="10"/>
      <c r="B26" s="10"/>
      <c r="C26" s="10"/>
      <c r="D26" s="10"/>
      <c r="E26" s="10"/>
      <c r="F26" s="10"/>
      <c r="G26" s="10"/>
      <c r="H26" s="11"/>
      <c r="I26" s="10"/>
      <c r="J26" s="11"/>
      <c r="K26" s="10"/>
      <c r="L26" s="11"/>
      <c r="M26" s="10"/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3">
      <c r="A27" s="10"/>
      <c r="B27" s="10"/>
      <c r="C27" s="10"/>
      <c r="D27" s="10"/>
      <c r="E27" s="10"/>
      <c r="F27" s="10"/>
      <c r="G27" s="10"/>
      <c r="H27" s="11"/>
      <c r="I27" s="10"/>
      <c r="J27" s="11"/>
      <c r="K27" s="10"/>
      <c r="L27" s="11"/>
      <c r="M27" s="10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15" t="s">
        <v>25</v>
      </c>
      <c r="B28" s="16"/>
      <c r="C28" s="16"/>
      <c r="D28" s="16"/>
      <c r="E28" s="16">
        <f>SUM(E14:E27)</f>
        <v>76</v>
      </c>
      <c r="F28" s="16">
        <f>SUM(F14:F27)</f>
        <v>56</v>
      </c>
      <c r="G28" s="16">
        <f>SUM(G14:G27)</f>
        <v>13</v>
      </c>
      <c r="H28" s="17">
        <f>SUM(F28:G28)/E28</f>
        <v>0.90789473684210531</v>
      </c>
      <c r="I28" s="16">
        <f>(E28-SUM(F28:G28))-K28</f>
        <v>7</v>
      </c>
      <c r="J28" s="17">
        <f>I28/E28</f>
        <v>9.2105263157894732E-2</v>
      </c>
      <c r="K28" s="16">
        <f>SUM(K14:K27)</f>
        <v>0</v>
      </c>
      <c r="L28" s="17">
        <f>K28/E28</f>
        <v>0</v>
      </c>
      <c r="M28" s="16">
        <f>AVERAGE(M14:M27)</f>
        <v>80.25</v>
      </c>
      <c r="N28" s="16">
        <f>AVERAGE(N14:N27)</f>
        <v>0.72724999999999995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0" customHeight="1" x14ac:dyDescent="0.3">
      <c r="A30" s="29" t="s">
        <v>26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0" t="s">
        <v>27</v>
      </c>
      <c r="C33" s="27"/>
      <c r="D33" s="27"/>
      <c r="E33" s="1"/>
      <c r="F33" s="1"/>
      <c r="G33" s="31" t="s">
        <v>28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3">
      <c r="A34" s="1"/>
      <c r="B34" s="32"/>
      <c r="C34" s="33"/>
      <c r="D34" s="33"/>
      <c r="E34" s="1"/>
      <c r="F34" s="1"/>
      <c r="G34" s="34"/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3">
      <c r="A35" s="35" t="s">
        <v>29</v>
      </c>
      <c r="B35" s="27"/>
      <c r="C35" s="7"/>
      <c r="D35" s="1"/>
      <c r="E35" s="35"/>
      <c r="F35" s="27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3">
      <c r="A37" s="1"/>
      <c r="B37" s="26" t="str">
        <f>B10</f>
        <v>ISC.LILY ALEJANDRA MEDRANO MENDOZA</v>
      </c>
      <c r="C37" s="27"/>
      <c r="D37" s="27"/>
      <c r="E37" s="21"/>
      <c r="F37" s="21"/>
      <c r="G37" s="28" t="s">
        <v>37</v>
      </c>
      <c r="H37" s="27"/>
      <c r="I37" s="27"/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B1:N1"/>
    <mergeCell ref="A3:N3"/>
    <mergeCell ref="A5:N5"/>
    <mergeCell ref="A6:D6"/>
    <mergeCell ref="B8:C8"/>
    <mergeCell ref="L8:N8"/>
    <mergeCell ref="E6:I6"/>
    <mergeCell ref="L12:L13"/>
    <mergeCell ref="M12:M13"/>
    <mergeCell ref="N12:N13"/>
    <mergeCell ref="I8:K8"/>
    <mergeCell ref="B10:L10"/>
    <mergeCell ref="F12:G12"/>
    <mergeCell ref="H12:H13"/>
    <mergeCell ref="I12:I13"/>
    <mergeCell ref="J12:J13"/>
    <mergeCell ref="K12:K13"/>
    <mergeCell ref="A12:A13"/>
    <mergeCell ref="B12:B13"/>
    <mergeCell ref="C12:C13"/>
    <mergeCell ref="D12:D13"/>
    <mergeCell ref="E12:E13"/>
    <mergeCell ref="B37:D37"/>
    <mergeCell ref="G37:J37"/>
    <mergeCell ref="A30:N30"/>
    <mergeCell ref="B33:D33"/>
    <mergeCell ref="G33:J33"/>
    <mergeCell ref="B34:D34"/>
    <mergeCell ref="G34:J34"/>
    <mergeCell ref="A35:B35"/>
    <mergeCell ref="E35:H35"/>
  </mergeCells>
  <pageMargins left="0.70866141732283472" right="0.70866141732283472" top="0.74803149606299213" bottom="1.05125" header="0" footer="0"/>
  <pageSetup scale="72" orientation="landscape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Ƹ̵̡Ӝ̵̨̄Ʒ Lily Alejandra Medrano Mendoza.Ƹ̵̡Ӝ̵̨̄Ʒ</cp:lastModifiedBy>
  <cp:lastPrinted>2022-10-19T17:17:48Z</cp:lastPrinted>
  <dcterms:created xsi:type="dcterms:W3CDTF">2021-11-22T14:45:25Z</dcterms:created>
  <dcterms:modified xsi:type="dcterms:W3CDTF">2025-06-11T18:27:20Z</dcterms:modified>
</cp:coreProperties>
</file>