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TV\"/>
    </mc:Choice>
  </mc:AlternateContent>
  <xr:revisionPtr revIDLastSave="0" documentId="8_{661C045F-F198-407D-B45B-0664AB2A1E58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23" l="1"/>
  <c r="D15" i="23"/>
  <c r="D14" i="23"/>
  <c r="C16" i="23"/>
  <c r="A16" i="23"/>
  <c r="C15" i="23"/>
  <c r="A15" i="23"/>
  <c r="C14" i="23"/>
  <c r="A14" i="23"/>
  <c r="I16" i="22" l="1"/>
  <c r="I15" i="22"/>
  <c r="I14" i="22"/>
  <c r="D16" i="24" l="1"/>
  <c r="D15" i="24"/>
  <c r="D14" i="24"/>
  <c r="C16" i="24"/>
  <c r="C15" i="24"/>
  <c r="C14" i="24"/>
  <c r="A16" i="24"/>
  <c r="A15" i="24"/>
  <c r="A14" i="24"/>
  <c r="I14" i="24" l="1"/>
  <c r="L14" i="24"/>
  <c r="N28" i="25" l="1"/>
  <c r="M28" i="25"/>
  <c r="K28" i="25"/>
  <c r="G28" i="25"/>
  <c r="F28" i="25"/>
  <c r="C16" i="25"/>
  <c r="A16" i="25"/>
  <c r="C15" i="25"/>
  <c r="A15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I16" i="24"/>
  <c r="B10" i="24"/>
  <c r="B38" i="24" s="1"/>
  <c r="L8" i="24"/>
  <c r="E8" i="24"/>
  <c r="N28" i="23"/>
  <c r="M28" i="23"/>
  <c r="K28" i="23"/>
  <c r="F28" i="23"/>
  <c r="I16" i="23"/>
  <c r="I15" i="23"/>
  <c r="I14" i="23"/>
  <c r="B10" i="23"/>
  <c r="B37" i="23" s="1"/>
  <c r="L8" i="23"/>
  <c r="E8" i="23"/>
  <c r="A15" i="22"/>
  <c r="C15" i="22"/>
  <c r="D15" i="22"/>
  <c r="A16" i="22"/>
  <c r="C16" i="22"/>
  <c r="D16" i="22"/>
  <c r="C14" i="22"/>
  <c r="D14" i="22"/>
  <c r="A14" i="22"/>
  <c r="B10" i="22"/>
  <c r="B37" i="22" s="1"/>
  <c r="L8" i="22"/>
  <c r="H8" i="22"/>
  <c r="E8" i="22"/>
  <c r="N28" i="22"/>
  <c r="M28" i="22"/>
  <c r="K28" i="22"/>
  <c r="G28" i="22"/>
  <c r="F28" i="22"/>
  <c r="L16" i="22"/>
  <c r="L15" i="22"/>
  <c r="B37" i="10"/>
  <c r="N28" i="10"/>
  <c r="M28" i="10"/>
  <c r="K28" i="10"/>
  <c r="F28" i="10"/>
  <c r="E28" i="10"/>
  <c r="L16" i="10"/>
  <c r="I16" i="10"/>
  <c r="L15" i="10"/>
  <c r="I15" i="10"/>
  <c r="L14" i="10"/>
  <c r="I14" i="10"/>
  <c r="L14" i="25" l="1"/>
  <c r="L16" i="25"/>
  <c r="E28" i="25"/>
  <c r="L15" i="24"/>
  <c r="L16" i="24"/>
  <c r="E29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9" i="24"/>
  <c r="J29" i="24" s="1"/>
  <c r="L29" i="24"/>
  <c r="H29" i="24"/>
  <c r="I28" i="23"/>
  <c r="L28" i="23"/>
  <c r="J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<sst xmlns="http://schemas.openxmlformats.org/spreadsheetml/2006/main" count="196" uniqueCount="50">
  <si>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</si>
  <si>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</si>
  <si>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</si>
  <si>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</si>
  <si>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</si>
  <si>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</si>
  <si>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</si>
  <si>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</si>
  <si>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</si>
  <si>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</si>
  <si>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</si>
  <si>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</si>
  <si>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</si>
  <si>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</si>
  <si>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</si>
  <si>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</si>
  <si>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</si>
  <si>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</si>
  <si>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</si>
  <si>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</si>
  <si>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</si>
  <si>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</si>
  <si>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</si>
  <si>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</si>
  <si>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</si>
  <si>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</si>
  <si>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</si>
  <si>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</si>
  <si>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</si>
  <si>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</si>
  <si>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</si>
  <si>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</si>
  <si>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</si>
  <si>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</si>
  <si>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</si>
  <si>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ING. ARACELY TADEO VARA</t>
  </si>
  <si>
    <t>II</t>
  </si>
  <si>
    <t>DEPARTAMENTO DE CIENCIAS BASICAS</t>
  </si>
  <si>
    <t>MC. TONATIUH SOSME SANCHEZ</t>
  </si>
  <si>
    <t>III</t>
  </si>
  <si>
    <t>IV</t>
  </si>
  <si>
    <t>T</t>
  </si>
  <si>
    <t>ING. TONATIUH SOSME SANCHEZ</t>
  </si>
  <si>
    <t>FEBRERO-JUNIO 2025</t>
  </si>
  <si>
    <t>IMVESTIGACION DE OPERACIONES</t>
  </si>
  <si>
    <t>INGENERIA ECONOMICA</t>
  </si>
  <si>
    <t>407 A</t>
  </si>
  <si>
    <t>407 C</t>
  </si>
  <si>
    <t>IGE</t>
  </si>
  <si>
    <t>IGEM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</si>
</sst>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45.5546875" style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5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5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5" x14ac:dyDescent="0.25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ht="13.8" x14ac:dyDescent="0.3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2</v>
      </c>
      <c r="I8" s="37" t="s">
        <v>7</v>
      </c>
      <c r="J8" s="37"/>
      <c r="K8" s="37"/>
      <c r="L8" s="34" t="s">
        <v>43</v>
      </c>
      <c r="M8" s="34"/>
      <c r="N8" s="34"/>
      <c r="O8" s="34"/>
    </row>
    <row r="10" spans="1:15" x14ac:dyDescent="0.25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5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5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5" s="11" customFormat="1" ht="26.4" x14ac:dyDescent="0.25">
      <c r="A14" s="8" t="s">
        <v>44</v>
      </c>
      <c r="B14" s="9" t="s">
        <v>21</v>
      </c>
      <c r="C14" s="9" t="s">
        <v>46</v>
      </c>
      <c r="D14" s="9" t="s">
        <v>48</v>
      </c>
      <c r="E14" s="9">
        <v>33</v>
      </c>
      <c r="F14" s="9">
        <v>33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0.91</v>
      </c>
    </row>
    <row r="15" spans="1:15" s="11" customFormat="1" ht="26.4" x14ac:dyDescent="0.25">
      <c r="A15" s="8" t="s">
        <v>45</v>
      </c>
      <c r="B15" s="9" t="s">
        <v>21</v>
      </c>
      <c r="C15" s="9" t="s">
        <v>46</v>
      </c>
      <c r="D15" s="9" t="s">
        <v>48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1</v>
      </c>
    </row>
    <row r="16" spans="1:15" s="11" customFormat="1" ht="26.4" x14ac:dyDescent="0.25">
      <c r="A16" s="8" t="s">
        <v>44</v>
      </c>
      <c r="B16" s="9" t="s">
        <v>21</v>
      </c>
      <c r="C16" s="9" t="s">
        <v>47</v>
      </c>
      <c r="D16" s="9" t="s">
        <v>48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79</v>
      </c>
      <c r="N16" s="15">
        <v>0.93</v>
      </c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/>
      <c r="H28" s="18"/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89</v>
      </c>
      <c r="N28" s="19">
        <f>AVERAGE(N14:N27)</f>
        <v>0.94666666666666677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8:O8"/>
    <mergeCell ref="L12:L13"/>
    <mergeCell ref="M12:M13"/>
    <mergeCell ref="N12:N13"/>
    <mergeCell ref="I8:K8"/>
    <mergeCell ref="A35:B35"/>
    <mergeCell ref="E35:H35"/>
    <mergeCell ref="B37:D37"/>
    <mergeCell ref="G37:J37"/>
    <mergeCell ref="K12:K13"/>
    <mergeCell ref="B33:D33"/>
    <mergeCell ref="G33:J33"/>
    <mergeCell ref="B34:D34"/>
    <mergeCell ref="G34:J34"/>
    <mergeCell ref="A30:N30"/>
    <mergeCell ref="C12:C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E14" sqref="E14:F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8867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36</v>
      </c>
      <c r="C14" s="9" t="str">
        <f>'1'!C14</f>
        <v>407 A</v>
      </c>
      <c r="D14" s="9" t="str">
        <f>'1'!D14</f>
        <v>IGE</v>
      </c>
      <c r="E14" s="9">
        <v>33</v>
      </c>
      <c r="F14" s="9">
        <v>29</v>
      </c>
      <c r="G14" s="9"/>
      <c r="H14" s="10"/>
      <c r="I14" s="9">
        <f t="shared" ref="I14:I16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68</v>
      </c>
      <c r="N14" s="15">
        <v>0.88</v>
      </c>
    </row>
    <row r="15" spans="1:14" s="11" customFormat="1" ht="26.4" x14ac:dyDescent="0.25">
      <c r="A15" s="9" t="str">
        <f>'1'!A15</f>
        <v>INGENERIA ECONOMICA</v>
      </c>
      <c r="B15" s="9" t="s">
        <v>36</v>
      </c>
      <c r="C15" s="9" t="str">
        <f>'1'!C15</f>
        <v>407 A</v>
      </c>
      <c r="D15" s="9" t="str">
        <f>'1'!D15</f>
        <v>IGE</v>
      </c>
      <c r="E15" s="9">
        <v>33</v>
      </c>
      <c r="F15" s="9">
        <v>32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0.45</v>
      </c>
    </row>
    <row r="16" spans="1:14" s="11" customFormat="1" ht="26.4" x14ac:dyDescent="0.25">
      <c r="A16" s="9" t="str">
        <f>'1'!A16</f>
        <v>IMVESTIGACION DE OPERACIONES</v>
      </c>
      <c r="B16" s="9" t="s">
        <v>36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68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74</v>
      </c>
      <c r="G28" s="17">
        <f>SUM(G14:G27)</f>
        <v>0</v>
      </c>
      <c r="H28" s="18"/>
      <c r="I28" s="17"/>
      <c r="J28" s="18">
        <f t="shared" ref="J28" si="2">I28/E28</f>
        <v>0</v>
      </c>
      <c r="K28" s="17">
        <f>SUM(K14:K27)</f>
        <v>0</v>
      </c>
      <c r="L28" s="18">
        <f t="shared" si="1"/>
        <v>0</v>
      </c>
      <c r="M28" s="17">
        <f>AVERAGE(M14:M27)</f>
        <v>73</v>
      </c>
      <c r="N28" s="19">
        <f>AVERAGE(N14:N27)</f>
        <v>0.75333333333333341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H8" sqref="H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1093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39</v>
      </c>
      <c r="C14" s="9" t="str">
        <f>'1'!C14</f>
        <v>407 A</v>
      </c>
      <c r="D14" s="9" t="str">
        <f>'1'!D14</f>
        <v>IGE</v>
      </c>
      <c r="E14" s="9"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0.8</v>
      </c>
    </row>
    <row r="15" spans="1:14" s="11" customFormat="1" ht="26.4" x14ac:dyDescent="0.25">
      <c r="A15" s="9" t="str">
        <f>'1'!A15</f>
        <v>INGENERIA ECONOMICA</v>
      </c>
      <c r="B15" s="9" t="s">
        <v>39</v>
      </c>
      <c r="C15" s="9" t="str">
        <f>'1'!C15</f>
        <v>407 A</v>
      </c>
      <c r="D15" s="9" t="str">
        <f>'1'!D15</f>
        <v>IGE</v>
      </c>
      <c r="E15" s="9">
        <v>33</v>
      </c>
      <c r="F15" s="9">
        <v>33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0.88</v>
      </c>
    </row>
    <row r="16" spans="1:14" s="11" customFormat="1" ht="26.4" x14ac:dyDescent="0.25">
      <c r="A16" s="9" t="str">
        <f>'1'!A16</f>
        <v>IMVESTIGACION DE OPERACIONES</v>
      </c>
      <c r="B16" s="9" t="s">
        <v>39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76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77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85</v>
      </c>
      <c r="N28" s="19">
        <f>AVERAGE(N14:N27)</f>
        <v>0.87000000000000011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opLeftCell="A4" zoomScale="85" zoomScaleNormal="85" zoomScaleSheetLayoutView="100" workbookViewId="0">
      <selection activeCell="F14" sqref="F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37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ht="26.4" x14ac:dyDescent="0.25">
      <c r="A14" s="9" t="str">
        <f>'1'!A14</f>
        <v>IMVESTIGACION DE OPERACIONES</v>
      </c>
      <c r="B14" s="9" t="s">
        <v>40</v>
      </c>
      <c r="C14" s="9" t="str">
        <f>'1'!C14</f>
        <v>407 A</v>
      </c>
      <c r="D14" s="9" t="str">
        <f>'1'!D14</f>
        <v>IGE</v>
      </c>
      <c r="E14" s="9">
        <v>33</v>
      </c>
      <c r="F14" s="9">
        <v>33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76</v>
      </c>
      <c r="N14" s="15">
        <v>0.88</v>
      </c>
    </row>
    <row r="15" spans="1:14" s="11" customFormat="1" ht="26.4" x14ac:dyDescent="0.25">
      <c r="A15" s="9" t="str">
        <f>'1'!A15</f>
        <v>INGENERIA ECONOMICA</v>
      </c>
      <c r="B15" s="9" t="s">
        <v>40</v>
      </c>
      <c r="C15" s="9" t="str">
        <f>'1'!C15</f>
        <v>407 A</v>
      </c>
      <c r="D15" s="9" t="str">
        <f>'1'!D15</f>
        <v>IGE</v>
      </c>
      <c r="E15" s="9">
        <v>33</v>
      </c>
      <c r="F15" s="9">
        <v>33</v>
      </c>
      <c r="G15" s="9"/>
      <c r="H15" s="10"/>
      <c r="I15" s="9">
        <v>0</v>
      </c>
      <c r="J15" s="10"/>
      <c r="K15" s="9">
        <v>0</v>
      </c>
      <c r="L15" s="10">
        <f t="shared" ref="L15:L29" si="2">K15/E15</f>
        <v>0</v>
      </c>
      <c r="M15" s="9">
        <v>84</v>
      </c>
      <c r="N15" s="15">
        <v>0.52</v>
      </c>
    </row>
    <row r="16" spans="1:14" s="11" customFormat="1" ht="26.4" x14ac:dyDescent="0.25">
      <c r="A16" s="9" t="str">
        <f>'1'!A16</f>
        <v>IMVESTIGACION DE OPERACIONES</v>
      </c>
      <c r="B16" s="9" t="s">
        <v>40</v>
      </c>
      <c r="C16" s="9" t="str">
        <f>'1'!C16</f>
        <v>407 C</v>
      </c>
      <c r="D16" s="9" t="str">
        <f>'1'!D16</f>
        <v>IGE</v>
      </c>
      <c r="E16" s="9">
        <v>14</v>
      </c>
      <c r="F16" s="9">
        <v>13</v>
      </c>
      <c r="G16" s="9"/>
      <c r="H16" s="10"/>
      <c r="I16" s="9">
        <f t="shared" ref="I16:I29" si="3">(E16-SUM(F16:G16))-K16</f>
        <v>1</v>
      </c>
      <c r="J16" s="10"/>
      <c r="K16" s="9">
        <v>0</v>
      </c>
      <c r="L16" s="10">
        <f t="shared" si="2"/>
        <v>0</v>
      </c>
      <c r="M16" s="9">
        <v>76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8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SUM(E15:E28)</f>
        <v>47</v>
      </c>
      <c r="F29" s="17">
        <f>SUM(F15:F28)</f>
        <v>46</v>
      </c>
      <c r="G29" s="17">
        <f>SUM(G15:G28)</f>
        <v>0</v>
      </c>
      <c r="H29" s="18">
        <f>SUM(F29:G29)/E29</f>
        <v>0.97872340425531912</v>
      </c>
      <c r="I29" s="17">
        <f t="shared" si="3"/>
        <v>1</v>
      </c>
      <c r="J29" s="18">
        <f t="shared" ref="J29" si="4">I29/E29</f>
        <v>2.1276595744680851E-2</v>
      </c>
      <c r="K29" s="17">
        <f>SUM(K15:K28)</f>
        <v>0</v>
      </c>
      <c r="L29" s="18">
        <f t="shared" si="2"/>
        <v>0</v>
      </c>
      <c r="M29" s="17">
        <f>AVERAGE(M15:M28)</f>
        <v>80</v>
      </c>
      <c r="N29" s="19">
        <f>AVERAGE(N15:N28)</f>
        <v>0.72500000000000009</v>
      </c>
    </row>
    <row r="31" spans="1:14" ht="120" customHeight="1" x14ac:dyDescent="0.25">
      <c r="A31" s="29" t="s">
        <v>26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3" spans="1:10" x14ac:dyDescent="0.25">
      <c r="A33" s="12"/>
    </row>
    <row r="34" spans="1:10" x14ac:dyDescent="0.25">
      <c r="B34" s="25" t="s">
        <v>27</v>
      </c>
      <c r="C34" s="25"/>
      <c r="D34" s="25"/>
      <c r="G34" s="26" t="s">
        <v>28</v>
      </c>
      <c r="H34" s="26"/>
      <c r="I34" s="26"/>
      <c r="J34" s="26"/>
    </row>
    <row r="35" spans="1:10" ht="62.25" customHeight="1" x14ac:dyDescent="0.25">
      <c r="B35" s="27"/>
      <c r="C35" s="27"/>
      <c r="D35" s="27"/>
      <c r="G35" s="28"/>
      <c r="H35" s="28"/>
      <c r="I35" s="28"/>
      <c r="J35" s="28"/>
    </row>
    <row r="36" spans="1:10" hidden="1" x14ac:dyDescent="0.25">
      <c r="A36" s="21" t="e">
        <v>#REF!</v>
      </c>
      <c r="B36" s="21"/>
      <c r="C36" s="6"/>
      <c r="E36" s="21"/>
      <c r="F36" s="21"/>
      <c r="G36" s="21"/>
      <c r="H36" s="21"/>
    </row>
    <row r="37" spans="1:10" hidden="1" x14ac:dyDescent="0.25"/>
    <row r="38" spans="1:10" ht="45" customHeight="1" x14ac:dyDescent="0.25">
      <c r="B38" s="22" t="str">
        <f>B10</f>
        <v>ING. ARACELY TADEO VARA</v>
      </c>
      <c r="C38" s="22"/>
      <c r="D38" s="22"/>
      <c r="E38" s="13"/>
      <c r="F38" s="13"/>
      <c r="G38" s="22"/>
      <c r="H38" s="22"/>
      <c r="I38" s="22"/>
      <c r="J38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85" zoomScaleNormal="85" zoomScaleSheetLayoutView="100" workbookViewId="0">
      <selection activeCell="D17" sqref="D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2</v>
      </c>
      <c r="I8" s="37" t="s">
        <v>7</v>
      </c>
      <c r="J8" s="37"/>
      <c r="K8" s="37"/>
      <c r="L8" s="28" t="str">
        <f>'1'!L8</f>
        <v>FEBRERO-JUNIO 2025</v>
      </c>
      <c r="M8" s="28"/>
      <c r="N8" s="28"/>
    </row>
    <row r="10" spans="1:14" x14ac:dyDescent="0.25">
      <c r="A10" s="4" t="s">
        <v>8</v>
      </c>
      <c r="B10" s="28" t="str">
        <f>'1'!B10</f>
        <v>ING. ARACELY TADEO VARA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2" t="s">
        <v>9</v>
      </c>
      <c r="B12" s="30" t="s">
        <v>10</v>
      </c>
      <c r="C12" s="30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35" t="s">
        <v>21</v>
      </c>
    </row>
    <row r="13" spans="1:14" x14ac:dyDescent="0.25">
      <c r="A13" s="33"/>
      <c r="B13" s="31"/>
      <c r="C13" s="31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6"/>
    </row>
    <row r="14" spans="1:14" s="11" customFormat="1" ht="26.4" x14ac:dyDescent="0.25">
      <c r="A14" s="9" t="str">
        <f>'1'!A14</f>
        <v>IMVESTIGACION DE OPERACIONES</v>
      </c>
      <c r="B14" s="9" t="s">
        <v>41</v>
      </c>
      <c r="C14" s="9" t="str">
        <f>'1'!C14</f>
        <v>407 A</v>
      </c>
      <c r="D14" s="9" t="s">
        <v>49</v>
      </c>
      <c r="E14" s="9">
        <v>33</v>
      </c>
      <c r="F14" s="9">
        <v>33</v>
      </c>
      <c r="G14" s="9">
        <v>0</v>
      </c>
      <c r="H14" s="10">
        <v>1</v>
      </c>
      <c r="I14" s="9">
        <v>0</v>
      </c>
      <c r="J14" s="10">
        <v>0</v>
      </c>
      <c r="K14" s="9">
        <v>0</v>
      </c>
      <c r="L14" s="10">
        <f t="shared" ref="L14:L28" si="0">K14/E14</f>
        <v>0</v>
      </c>
      <c r="M14" s="9">
        <v>87</v>
      </c>
      <c r="N14" s="15">
        <v>0.55000000000000004</v>
      </c>
    </row>
    <row r="15" spans="1:14" s="11" customFormat="1" ht="26.4" x14ac:dyDescent="0.25">
      <c r="A15" s="9" t="str">
        <f>'1'!A15</f>
        <v>INGENERIA ECONOMICA</v>
      </c>
      <c r="B15" s="9" t="s">
        <v>41</v>
      </c>
      <c r="C15" s="9" t="str">
        <f>'1'!C15</f>
        <v>407 A</v>
      </c>
      <c r="D15" s="9" t="s">
        <v>49</v>
      </c>
      <c r="E15" s="9">
        <v>33</v>
      </c>
      <c r="F15" s="9">
        <v>33</v>
      </c>
      <c r="G15" s="9">
        <v>0</v>
      </c>
      <c r="H15" s="10">
        <v>1</v>
      </c>
      <c r="I15" s="9">
        <v>0</v>
      </c>
      <c r="J15" s="10">
        <v>0</v>
      </c>
      <c r="K15" s="9">
        <v>0</v>
      </c>
      <c r="L15" s="10">
        <v>0</v>
      </c>
      <c r="M15" s="9">
        <v>88</v>
      </c>
      <c r="N15" s="15">
        <v>0.55000000000000004</v>
      </c>
    </row>
    <row r="16" spans="1:14" s="11" customFormat="1" ht="26.4" x14ac:dyDescent="0.25">
      <c r="A16" s="9" t="str">
        <f>'1'!A16</f>
        <v>IMVESTIGACION DE OPERACIONES</v>
      </c>
      <c r="B16" s="9" t="s">
        <v>41</v>
      </c>
      <c r="C16" s="9" t="str">
        <f>'1'!C16</f>
        <v>407 C</v>
      </c>
      <c r="D16" s="9" t="s">
        <v>49</v>
      </c>
      <c r="E16" s="9">
        <v>14</v>
      </c>
      <c r="F16" s="9">
        <v>13</v>
      </c>
      <c r="G16" s="9">
        <v>0</v>
      </c>
      <c r="H16" s="10">
        <v>0.93</v>
      </c>
      <c r="I16" s="9">
        <v>1</v>
      </c>
      <c r="J16" s="10">
        <v>7.0000000000000007E-2</v>
      </c>
      <c r="K16" s="9">
        <v>1</v>
      </c>
      <c r="L16" s="10">
        <f t="shared" si="0"/>
        <v>7.1428571428571425E-2</v>
      </c>
      <c r="M16" s="9">
        <v>77</v>
      </c>
      <c r="N16" s="15">
        <v>0.93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79</v>
      </c>
      <c r="G28" s="17">
        <f>SUM(G14:G27)</f>
        <v>0</v>
      </c>
      <c r="H28" s="18">
        <f>SUM(F28:G28)/E28</f>
        <v>0.98750000000000004</v>
      </c>
      <c r="I28" s="17">
        <f t="shared" ref="I28" si="1">(E28-SUM(F28:G28))-K28</f>
        <v>0</v>
      </c>
      <c r="J28" s="18">
        <f t="shared" ref="J28" si="2">I28/E28</f>
        <v>0</v>
      </c>
      <c r="K28" s="17">
        <f>SUM(K14:K27)</f>
        <v>1</v>
      </c>
      <c r="L28" s="18">
        <f t="shared" si="0"/>
        <v>1.2500000000000001E-2</v>
      </c>
      <c r="M28" s="17">
        <f>AVERAGE(M14:M27)</f>
        <v>84</v>
      </c>
      <c r="N28" s="19">
        <f>AVERAGE(N14:N27)</f>
        <v>0.67666666666666675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ARACELY TADEO VARA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2025-06-17T19:59:06Z</dcterms:modified>
  <cp:category/>
  <cp:contentStatus/>
</cp:coreProperties>
</file>