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CAL FEB JUN 2025\"/>
    </mc:Choice>
  </mc:AlternateContent>
  <bookViews>
    <workbookView xWindow="0" yWindow="0" windowWidth="20490" windowHeight="7620"/>
  </bookViews>
  <sheets>
    <sheet name="1" sheetId="10" r:id="rId1"/>
    <sheet name="2" sheetId="22" state="hidden" r:id="rId2"/>
    <sheet name="3" sheetId="23" state="hidden" r:id="rId3"/>
    <sheet name="4" sheetId="24" state="hidden" r:id="rId4"/>
    <sheet name="Final" sheetId="25" state="hidden" r:id="rId5"/>
  </sheets>
  <definedNames>
    <definedName name="_xlnm.Print_Area" localSheetId="0">'1'!$A$1:$N$37</definedName>
    <definedName name="_xlnm.Print_Area" localSheetId="1">'2'!$A$1:$N$37</definedName>
    <definedName name="_xlnm.Print_Area" localSheetId="2">'3'!$A$1:$N$37</definedName>
    <definedName name="_xlnm.Print_Area" localSheetId="3">'4'!$A$1:$N$39</definedName>
    <definedName name="_xlnm.Print_Area" localSheetId="4">Final!$A$1:$N$37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22" l="1"/>
  <c r="E16" i="22"/>
  <c r="E15" i="22"/>
  <c r="E14" i="22"/>
  <c r="A14" i="24" l="1"/>
  <c r="I17" i="24" l="1"/>
  <c r="L17" i="24"/>
  <c r="D17" i="24"/>
  <c r="I16" i="24"/>
  <c r="L16" i="24"/>
  <c r="D16" i="24"/>
  <c r="E6" i="25"/>
  <c r="E6" i="24"/>
  <c r="E6" i="23"/>
  <c r="E6" i="22"/>
  <c r="E14" i="23" l="1"/>
  <c r="G37" i="22"/>
  <c r="G37" i="23" s="1"/>
  <c r="G39" i="24" s="1"/>
  <c r="G37" i="25" s="1"/>
  <c r="K28" i="10"/>
  <c r="H17" i="25"/>
  <c r="H18" i="25"/>
  <c r="H14" i="25"/>
  <c r="N28" i="25"/>
  <c r="M28" i="25"/>
  <c r="K28" i="25"/>
  <c r="G28" i="25"/>
  <c r="F28" i="25"/>
  <c r="I18" i="25"/>
  <c r="J18" i="25" s="1"/>
  <c r="D18" i="25"/>
  <c r="C18" i="25"/>
  <c r="A18" i="25"/>
  <c r="I17" i="25"/>
  <c r="J17" i="25" s="1"/>
  <c r="D17" i="25"/>
  <c r="C17" i="25"/>
  <c r="A17" i="25"/>
  <c r="E16" i="25"/>
  <c r="H16" i="25" s="1"/>
  <c r="D16" i="25"/>
  <c r="C16" i="25"/>
  <c r="A16" i="25"/>
  <c r="E15" i="25"/>
  <c r="I15" i="25" s="1"/>
  <c r="J15" i="25" s="1"/>
  <c r="D15" i="25"/>
  <c r="C15" i="25"/>
  <c r="A15" i="25"/>
  <c r="I14" i="25"/>
  <c r="J14" i="25" s="1"/>
  <c r="D14" i="25"/>
  <c r="C14" i="25"/>
  <c r="A14" i="25"/>
  <c r="B10" i="25"/>
  <c r="B37" i="25" s="1"/>
  <c r="L8" i="25"/>
  <c r="H8" i="25"/>
  <c r="E8" i="25"/>
  <c r="N30" i="24"/>
  <c r="M30" i="24"/>
  <c r="K30" i="24"/>
  <c r="G30" i="24"/>
  <c r="F30" i="24"/>
  <c r="I21" i="24"/>
  <c r="I20" i="24"/>
  <c r="D20" i="24"/>
  <c r="C20" i="24"/>
  <c r="A20" i="24"/>
  <c r="I19" i="24"/>
  <c r="D19" i="24"/>
  <c r="C19" i="24"/>
  <c r="A19" i="24"/>
  <c r="E18" i="24"/>
  <c r="I18" i="24" s="1"/>
  <c r="D18" i="24"/>
  <c r="C18" i="24"/>
  <c r="A18" i="24"/>
  <c r="E15" i="24"/>
  <c r="I15" i="24" s="1"/>
  <c r="D15" i="24"/>
  <c r="C15" i="24"/>
  <c r="A15" i="24"/>
  <c r="L14" i="24"/>
  <c r="D14" i="24"/>
  <c r="C14" i="24"/>
  <c r="B10" i="24"/>
  <c r="B39" i="24" s="1"/>
  <c r="L8" i="24"/>
  <c r="H8" i="24"/>
  <c r="E8" i="24"/>
  <c r="N28" i="23"/>
  <c r="M28" i="23"/>
  <c r="K28" i="23"/>
  <c r="G28" i="23"/>
  <c r="F28" i="23"/>
  <c r="D18" i="23"/>
  <c r="C18" i="23"/>
  <c r="A18" i="23"/>
  <c r="I17" i="23"/>
  <c r="D17" i="23"/>
  <c r="C17" i="23"/>
  <c r="A17" i="23"/>
  <c r="E16" i="23"/>
  <c r="I16" i="23" s="1"/>
  <c r="D16" i="23"/>
  <c r="C16" i="23"/>
  <c r="A16" i="23"/>
  <c r="E15" i="23"/>
  <c r="I15" i="23" s="1"/>
  <c r="D15" i="23"/>
  <c r="C15" i="23"/>
  <c r="A15" i="23"/>
  <c r="D14" i="23"/>
  <c r="C14" i="23"/>
  <c r="A14" i="23"/>
  <c r="B10" i="23"/>
  <c r="B37" i="23"/>
  <c r="L8" i="23"/>
  <c r="H8" i="23"/>
  <c r="E8" i="23"/>
  <c r="A15" i="22"/>
  <c r="C15" i="22"/>
  <c r="D15" i="22"/>
  <c r="L15" i="22"/>
  <c r="A16" i="22"/>
  <c r="C16" i="22"/>
  <c r="D16" i="22"/>
  <c r="L16" i="22"/>
  <c r="A17" i="22"/>
  <c r="C17" i="22"/>
  <c r="D17" i="22"/>
  <c r="I17" i="22"/>
  <c r="A18" i="22"/>
  <c r="C18" i="22"/>
  <c r="D18" i="22"/>
  <c r="L18" i="22"/>
  <c r="C14" i="22"/>
  <c r="D14" i="22"/>
  <c r="A14" i="22"/>
  <c r="B10" i="22"/>
  <c r="B37" i="22"/>
  <c r="L8" i="22"/>
  <c r="H8" i="22"/>
  <c r="E8" i="22"/>
  <c r="N28" i="22"/>
  <c r="M28" i="22"/>
  <c r="K28" i="22"/>
  <c r="G28" i="22"/>
  <c r="F28" i="22"/>
  <c r="L17" i="22"/>
  <c r="I16" i="22"/>
  <c r="B37" i="10"/>
  <c r="N28" i="10"/>
  <c r="M28" i="10"/>
  <c r="G28" i="10"/>
  <c r="F28" i="10"/>
  <c r="E28" i="10"/>
  <c r="L16" i="10"/>
  <c r="L15" i="10"/>
  <c r="L14" i="10"/>
  <c r="L14" i="25"/>
  <c r="L15" i="25"/>
  <c r="L16" i="25"/>
  <c r="L17" i="25"/>
  <c r="L18" i="25"/>
  <c r="L19" i="24"/>
  <c r="L20" i="24"/>
  <c r="L16" i="23"/>
  <c r="L17" i="23"/>
  <c r="L18" i="23"/>
  <c r="I18" i="22"/>
  <c r="I16" i="25" l="1"/>
  <c r="J16" i="25" s="1"/>
  <c r="I28" i="10"/>
  <c r="E28" i="25"/>
  <c r="L28" i="25" s="1"/>
  <c r="L15" i="23"/>
  <c r="I15" i="22"/>
  <c r="H15" i="25"/>
  <c r="E28" i="23"/>
  <c r="L28" i="23" s="1"/>
  <c r="L15" i="24"/>
  <c r="E30" i="24"/>
  <c r="H30" i="24" s="1"/>
  <c r="I14" i="24"/>
  <c r="L21" i="24"/>
  <c r="L14" i="23"/>
  <c r="I14" i="23"/>
  <c r="L18" i="24"/>
  <c r="L28" i="10"/>
  <c r="E28" i="22"/>
  <c r="L14" i="22"/>
  <c r="I14" i="22"/>
  <c r="I28" i="25" l="1"/>
  <c r="J28" i="25" s="1"/>
  <c r="H28" i="25"/>
  <c r="H28" i="23"/>
  <c r="I28" i="23"/>
  <c r="J28" i="23" s="1"/>
  <c r="L30" i="24"/>
  <c r="I30" i="24"/>
  <c r="J30" i="24" s="1"/>
  <c r="H28" i="22"/>
  <c r="L28" i="22"/>
  <c r="I28" i="22"/>
  <c r="J28" i="22" s="1"/>
</calcChain>
</file>

<file path=xl/comments1.xml><?xml version="1.0" encoding="utf-8"?>
<comments xmlns="http://schemas.openxmlformats.org/spreadsheetml/2006/main">
  <authors>
    <author>Operador</author>
  </authors>
  <commentList>
    <comment ref="B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5.xml><?xml version="1.0" encoding="utf-8"?>
<comments xmlns="http://schemas.openxmlformats.org/spreadsheetml/2006/main">
  <authors>
    <author>Operador</author>
  </authors>
  <commentList>
    <comment ref="E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<sst xmlns="http://schemas.openxmlformats.org/spreadsheetml/2006/main" count="194" uniqueCount="50">
  <si>
    <t>Reporte Parcial y Final del Semestre</t>
  </si>
  <si>
    <t>SUBDIRECCIÓN ACADÉMICA</t>
  </si>
  <si>
    <t>DIVISIÓN DE INGENIERÍA</t>
  </si>
  <si>
    <t>Reporte No.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</si>
  <si>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</si>
  <si>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</si>
  <si>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</si>
  <si>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</si>
  <si>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</si>
  <si>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</si>
  <si>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</si>
  <si>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</si>
  <si>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</si>
  <si>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</si>
  <si>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</si>
  <si>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</si>
  <si>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</si>
  <si>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</si>
  <si>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</si>
  <si>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</si>
  <si>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</si>
  <si>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</si>
  <si>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</si>
  <si>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</si>
  <si>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</si>
  <si>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</si>
  <si>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</si>
  <si>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</si>
  <si>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Final</t>
  </si>
  <si>
    <t>INSTITUTO TECNOLÓGICO SUPERIOR DE SAN ANDRÉS TUXTLA</t>
  </si>
  <si>
    <t>Desarrollo Sustentable</t>
  </si>
  <si>
    <t>Taller de Investigación I</t>
  </si>
  <si>
    <t>IMCT</t>
  </si>
  <si>
    <t>MECATRÓNICA</t>
  </si>
  <si>
    <t>II</t>
  </si>
  <si>
    <t>S/E</t>
  </si>
  <si>
    <t>III</t>
  </si>
  <si>
    <t>T</t>
  </si>
  <si>
    <t>311A</t>
  </si>
  <si>
    <t>311B</t>
  </si>
  <si>
    <t>511A</t>
  </si>
  <si>
    <t>Ing. Yosafat Mortera Elias</t>
  </si>
  <si>
    <t>Ing. Juan Merlin Chontal</t>
  </si>
  <si>
    <t>Electrónica de Potencia Aplicada</t>
  </si>
  <si>
    <t>Análisis de Circuitos Eléctricos</t>
  </si>
  <si>
    <t>611A</t>
  </si>
  <si>
    <t>611B</t>
  </si>
  <si>
    <t>411A</t>
  </si>
  <si>
    <t>411B</t>
  </si>
  <si>
    <t>FEBRERO JUNIO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</si>
</sst>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1" fontId="4" fillId="0" borderId="1" xfId="0" applyNumberFormat="1" applyFont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center" vertical="center"/>
    </xf>
    <xf numFmtId="1" fontId="4" fillId="0" borderId="0" xfId="0" applyNumberFormat="1" applyFont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 wrapText="1"/>
    </xf>
    <xf numFmtId="9" fontId="4" fillId="0" borderId="9" xfId="1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left"/>
    </xf>
    <xf numFmtId="0" fontId="8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123264</xdr:colOff>
      <xdr:row>0</xdr:row>
      <xdr:rowOff>33618</xdr:rowOff>
    </xdr:from>
    <xdr:to>
      <xdr:col>13</xdr:col>
      <xdr:colOff>683558</xdr:colOff>
      <xdr:row>0</xdr:row>
      <xdr:rowOff>737908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3" y="33618"/>
          <a:ext cx="1322294" cy="704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123265</xdr:colOff>
      <xdr:row>0</xdr:row>
      <xdr:rowOff>67236</xdr:rowOff>
    </xdr:from>
    <xdr:to>
      <xdr:col>13</xdr:col>
      <xdr:colOff>683559</xdr:colOff>
      <xdr:row>0</xdr:row>
      <xdr:rowOff>771526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4" y="67236"/>
          <a:ext cx="1322294" cy="7042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44823</xdr:rowOff>
    </xdr:from>
    <xdr:to>
      <xdr:col>13</xdr:col>
      <xdr:colOff>672353</xdr:colOff>
      <xdr:row>0</xdr:row>
      <xdr:rowOff>749113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44823"/>
          <a:ext cx="1322294" cy="7042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22411</xdr:rowOff>
    </xdr:from>
    <xdr:to>
      <xdr:col>13</xdr:col>
      <xdr:colOff>672353</xdr:colOff>
      <xdr:row>0</xdr:row>
      <xdr:rowOff>726701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22411"/>
          <a:ext cx="1322294" cy="704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37"/>
  <sheetViews>
    <sheetView tabSelected="1" topLeftCell="A11" zoomScale="98" zoomScaleNormal="98" zoomScaleSheetLayoutView="100" workbookViewId="0">
      <selection activeCell="H20" sqref="H20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5" ht="62.25" customHeight="1" x14ac:dyDescent="0.2">
      <c r="B1" s="47" t="s">
        <v>0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5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5" x14ac:dyDescent="0.2">
      <c r="A3" s="34" t="s">
        <v>29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5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5" x14ac:dyDescent="0.2">
      <c r="A5" s="34" t="s">
        <v>1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5" x14ac:dyDescent="0.2">
      <c r="A6" s="45" t="s">
        <v>2</v>
      </c>
      <c r="B6" s="45"/>
      <c r="C6" s="45"/>
      <c r="D6" s="45"/>
      <c r="E6" s="46" t="s">
        <v>33</v>
      </c>
      <c r="F6" s="46"/>
      <c r="G6" s="46"/>
      <c r="H6" s="46"/>
      <c r="I6" s="3"/>
      <c r="J6" s="3"/>
      <c r="K6" s="3"/>
      <c r="L6" s="3"/>
      <c r="M6" s="3"/>
      <c r="N6" s="3"/>
    </row>
    <row r="7" spans="1:15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5" x14ac:dyDescent="0.2">
      <c r="A8" s="4" t="s">
        <v>3</v>
      </c>
      <c r="B8" s="36">
        <v>3</v>
      </c>
      <c r="C8" s="36"/>
      <c r="D8" s="14" t="s">
        <v>4</v>
      </c>
      <c r="E8" s="5">
        <v>4</v>
      </c>
      <c r="G8" s="4" t="s">
        <v>5</v>
      </c>
      <c r="H8" s="5">
        <v>2</v>
      </c>
      <c r="I8" s="42" t="s">
        <v>6</v>
      </c>
      <c r="J8" s="42"/>
      <c r="K8" s="42"/>
      <c r="L8" s="36" t="s">
        <v>49</v>
      </c>
      <c r="M8" s="36"/>
      <c r="N8" s="36"/>
    </row>
    <row r="10" spans="1:15" x14ac:dyDescent="0.2">
      <c r="A10" s="4" t="s">
        <v>7</v>
      </c>
      <c r="B10" s="36" t="s">
        <v>42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</row>
    <row r="11" spans="1:15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5" x14ac:dyDescent="0.2">
      <c r="A12" s="43" t="s">
        <v>8</v>
      </c>
      <c r="B12" s="40" t="s">
        <v>9</v>
      </c>
      <c r="C12" s="40" t="s">
        <v>10</v>
      </c>
      <c r="D12" s="31" t="s">
        <v>11</v>
      </c>
      <c r="E12" s="31" t="s">
        <v>12</v>
      </c>
      <c r="F12" s="31" t="s">
        <v>13</v>
      </c>
      <c r="G12" s="31"/>
      <c r="H12" s="31" t="s">
        <v>14</v>
      </c>
      <c r="I12" s="31" t="s">
        <v>15</v>
      </c>
      <c r="J12" s="31" t="s">
        <v>16</v>
      </c>
      <c r="K12" s="31" t="s">
        <v>17</v>
      </c>
      <c r="L12" s="31" t="s">
        <v>18</v>
      </c>
      <c r="M12" s="31" t="s">
        <v>19</v>
      </c>
      <c r="N12" s="37" t="s">
        <v>20</v>
      </c>
    </row>
    <row r="13" spans="1:15" ht="13.5" thickBot="1" x14ac:dyDescent="0.25">
      <c r="A13" s="44"/>
      <c r="B13" s="41"/>
      <c r="C13" s="41"/>
      <c r="D13" s="32"/>
      <c r="E13" s="32"/>
      <c r="F13" s="7" t="s">
        <v>21</v>
      </c>
      <c r="G13" s="7" t="s">
        <v>22</v>
      </c>
      <c r="H13" s="32"/>
      <c r="I13" s="32"/>
      <c r="J13" s="32"/>
      <c r="K13" s="32"/>
      <c r="L13" s="32"/>
      <c r="M13" s="32"/>
      <c r="N13" s="38"/>
    </row>
    <row r="14" spans="1:15" s="11" customFormat="1" ht="13.5" thickBot="1" x14ac:dyDescent="0.25">
      <c r="A14" s="8" t="s">
        <v>43</v>
      </c>
      <c r="B14" s="9">
        <v>3</v>
      </c>
      <c r="C14" s="9" t="s">
        <v>45</v>
      </c>
      <c r="D14" s="9" t="s">
        <v>32</v>
      </c>
      <c r="E14" s="9">
        <v>15</v>
      </c>
      <c r="F14" s="25">
        <v>8</v>
      </c>
      <c r="G14" s="9"/>
      <c r="H14" s="10"/>
      <c r="I14" s="9">
        <v>7</v>
      </c>
      <c r="J14" s="10"/>
      <c r="K14" s="9">
        <v>0</v>
      </c>
      <c r="L14" s="10">
        <f t="shared" ref="L14:L28" si="0">K14/E14</f>
        <v>0</v>
      </c>
      <c r="M14" s="21">
        <v>43</v>
      </c>
      <c r="N14" s="26">
        <v>0.53</v>
      </c>
      <c r="O14" s="23"/>
    </row>
    <row r="15" spans="1:15" s="11" customFormat="1" ht="13.5" thickBot="1" x14ac:dyDescent="0.25">
      <c r="A15" s="8" t="s">
        <v>43</v>
      </c>
      <c r="B15" s="9">
        <v>3</v>
      </c>
      <c r="C15" s="9" t="s">
        <v>46</v>
      </c>
      <c r="D15" s="9" t="s">
        <v>32</v>
      </c>
      <c r="E15" s="9">
        <v>15</v>
      </c>
      <c r="F15" s="25">
        <v>15</v>
      </c>
      <c r="G15" s="9"/>
      <c r="H15" s="10"/>
      <c r="I15" s="9">
        <v>0</v>
      </c>
      <c r="J15" s="10"/>
      <c r="K15" s="9">
        <v>0</v>
      </c>
      <c r="L15" s="10">
        <f t="shared" si="0"/>
        <v>0</v>
      </c>
      <c r="M15" s="21">
        <v>82</v>
      </c>
      <c r="N15" s="26">
        <v>0.47</v>
      </c>
    </row>
    <row r="16" spans="1:15" s="11" customFormat="1" ht="13.5" thickBot="1" x14ac:dyDescent="0.25">
      <c r="A16" s="8" t="s">
        <v>44</v>
      </c>
      <c r="B16" s="9">
        <v>3</v>
      </c>
      <c r="C16" s="9" t="s">
        <v>47</v>
      </c>
      <c r="D16" s="9" t="s">
        <v>32</v>
      </c>
      <c r="E16" s="9">
        <v>21</v>
      </c>
      <c r="F16" s="25">
        <v>7</v>
      </c>
      <c r="G16" s="9"/>
      <c r="H16" s="10"/>
      <c r="I16" s="9">
        <v>14</v>
      </c>
      <c r="J16" s="10"/>
      <c r="K16" s="9">
        <v>0</v>
      </c>
      <c r="L16" s="10">
        <f t="shared" si="0"/>
        <v>0</v>
      </c>
      <c r="M16" s="21">
        <v>25</v>
      </c>
      <c r="N16" s="26">
        <v>0.33</v>
      </c>
    </row>
    <row r="17" spans="1:14" s="11" customFormat="1" x14ac:dyDescent="0.2">
      <c r="A17" s="8" t="s">
        <v>44</v>
      </c>
      <c r="B17" s="9">
        <v>3</v>
      </c>
      <c r="C17" s="9" t="s">
        <v>48</v>
      </c>
      <c r="D17" s="9" t="s">
        <v>32</v>
      </c>
      <c r="E17" s="9">
        <v>19</v>
      </c>
      <c r="F17" s="28">
        <v>9</v>
      </c>
      <c r="G17" s="9"/>
      <c r="H17" s="10"/>
      <c r="I17" s="9">
        <v>10</v>
      </c>
      <c r="J17" s="10"/>
      <c r="K17" s="9">
        <v>0</v>
      </c>
      <c r="L17" s="10">
        <v>0</v>
      </c>
      <c r="M17" s="21">
        <v>27</v>
      </c>
      <c r="N17" s="26">
        <v>0.47</v>
      </c>
    </row>
    <row r="18" spans="1:14" s="11" customFormat="1" ht="13.5" thickBot="1" x14ac:dyDescent="0.25">
      <c r="A18" s="8"/>
      <c r="B18" s="9"/>
      <c r="C18" s="9"/>
      <c r="D18" s="9"/>
      <c r="E18" s="9"/>
      <c r="F18" s="27"/>
      <c r="G18" s="9"/>
      <c r="H18" s="10"/>
      <c r="I18" s="9"/>
      <c r="J18" s="10"/>
      <c r="K18" s="9"/>
      <c r="L18" s="10"/>
      <c r="M18" s="21"/>
      <c r="N18" s="26"/>
    </row>
    <row r="19" spans="1:14" s="11" customFormat="1" x14ac:dyDescent="0.2">
      <c r="A19" s="8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21"/>
      <c r="N19" s="15"/>
    </row>
    <row r="20" spans="1:14" s="11" customFormat="1" x14ac:dyDescent="0.2">
      <c r="A20" s="8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21"/>
      <c r="N20" s="15"/>
    </row>
    <row r="21" spans="1:14" s="11" customFormat="1" x14ac:dyDescent="0.2">
      <c r="A21" s="8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21"/>
      <c r="N21" s="15"/>
    </row>
    <row r="22" spans="1:14" s="11" customFormat="1" x14ac:dyDescent="0.2">
      <c r="A22" s="8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21"/>
      <c r="N22" s="15"/>
    </row>
    <row r="23" spans="1:14" s="11" customFormat="1" x14ac:dyDescent="0.2">
      <c r="A23" s="8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21"/>
      <c r="N23" s="15"/>
    </row>
    <row r="24" spans="1:14" s="11" customFormat="1" x14ac:dyDescent="0.2">
      <c r="A24" s="8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21"/>
      <c r="N24" s="15"/>
    </row>
    <row r="25" spans="1:14" s="11" customFormat="1" x14ac:dyDescent="0.2">
      <c r="A25" s="8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21"/>
      <c r="N25" s="15"/>
    </row>
    <row r="26" spans="1:14" s="11" customFormat="1" x14ac:dyDescent="0.2">
      <c r="A26" s="8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21"/>
      <c r="N26" s="15"/>
    </row>
    <row r="27" spans="1:14" s="11" customFormat="1" ht="16.5" customHeight="1" x14ac:dyDescent="0.2">
      <c r="A27" s="8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21"/>
      <c r="N27" s="15"/>
    </row>
    <row r="28" spans="1:14" ht="13.5" thickBot="1" x14ac:dyDescent="0.25">
      <c r="A28" s="16" t="s">
        <v>23</v>
      </c>
      <c r="B28" s="17" t="s">
        <v>24</v>
      </c>
      <c r="C28" s="17" t="s">
        <v>24</v>
      </c>
      <c r="D28" s="17" t="s">
        <v>24</v>
      </c>
      <c r="E28" s="17">
        <f>SUM(E14:E27)</f>
        <v>70</v>
      </c>
      <c r="F28" s="17">
        <f>SUM(F14:F27)</f>
        <v>39</v>
      </c>
      <c r="G28" s="17">
        <f>SUM(G14:G27)</f>
        <v>0</v>
      </c>
      <c r="H28" s="18"/>
      <c r="I28" s="17">
        <f>(E28-SUM(F28:G28))-K28</f>
        <v>31</v>
      </c>
      <c r="J28" s="18"/>
      <c r="K28" s="17">
        <f>SUM(K14:K27)</f>
        <v>0</v>
      </c>
      <c r="L28" s="18">
        <f t="shared" si="0"/>
        <v>0</v>
      </c>
      <c r="M28" s="22">
        <f>AVERAGE(M14:M27)</f>
        <v>44.25</v>
      </c>
      <c r="N28" s="19">
        <f>AVERAGE(N14:N27)</f>
        <v>0.45</v>
      </c>
    </row>
    <row r="30" spans="1:14" ht="120" customHeight="1" x14ac:dyDescent="0.2">
      <c r="A30" s="39" t="s">
        <v>25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2" spans="1:14" x14ac:dyDescent="0.2">
      <c r="A32" s="12"/>
    </row>
    <row r="33" spans="1:10" x14ac:dyDescent="0.2">
      <c r="B33" s="33" t="s">
        <v>26</v>
      </c>
      <c r="C33" s="33"/>
      <c r="D33" s="33"/>
      <c r="G33" s="34" t="s">
        <v>27</v>
      </c>
      <c r="H33" s="34"/>
      <c r="I33" s="34"/>
      <c r="J33" s="34"/>
    </row>
    <row r="34" spans="1:10" ht="62.25" customHeight="1" x14ac:dyDescent="0.2">
      <c r="B34" s="35"/>
      <c r="C34" s="35"/>
      <c r="D34" s="35"/>
      <c r="G34" s="36"/>
      <c r="H34" s="36"/>
      <c r="I34" s="36"/>
      <c r="J34" s="36"/>
    </row>
    <row r="35" spans="1:10" hidden="1" x14ac:dyDescent="0.2">
      <c r="A35" s="29" t="e">
        <v>#REF!</v>
      </c>
      <c r="B35" s="29"/>
      <c r="C35" s="6"/>
      <c r="E35" s="29"/>
      <c r="F35" s="29"/>
      <c r="G35" s="29"/>
      <c r="H35" s="29"/>
    </row>
    <row r="36" spans="1:10" hidden="1" x14ac:dyDescent="0.2"/>
    <row r="37" spans="1:10" ht="45" customHeight="1" x14ac:dyDescent="0.2">
      <c r="B37" s="30" t="str">
        <f>B10</f>
        <v>Ing. Juan Merlin Chontal</v>
      </c>
      <c r="C37" s="30"/>
      <c r="D37" s="30"/>
      <c r="E37" s="13"/>
      <c r="F37" s="13"/>
      <c r="G37" s="30" t="s">
        <v>41</v>
      </c>
      <c r="H37" s="30"/>
      <c r="I37" s="30"/>
      <c r="J37" s="30"/>
    </row>
  </sheetData>
  <mergeCells count="31">
    <mergeCell ref="A3:N3"/>
    <mergeCell ref="A5:N5"/>
    <mergeCell ref="A6:D6"/>
    <mergeCell ref="E6:H6"/>
    <mergeCell ref="B1:N1"/>
    <mergeCell ref="M12:M13"/>
    <mergeCell ref="N12:N13"/>
    <mergeCell ref="A30:N30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L12:L13"/>
    <mergeCell ref="B33:D33"/>
    <mergeCell ref="G33:J33"/>
    <mergeCell ref="B34:D34"/>
    <mergeCell ref="G34:J34"/>
    <mergeCell ref="A35:B35"/>
    <mergeCell ref="E35:H35"/>
    <mergeCell ref="B37:D37"/>
    <mergeCell ref="G37:J37"/>
    <mergeCell ref="K12:K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topLeftCell="A8" zoomScale="82" zoomScaleNormal="85" zoomScaleSheetLayoutView="100" workbookViewId="0">
      <selection activeCell="N18" sqref="N18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47" t="s">
        <v>0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34" t="s">
        <v>29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34" t="s">
        <v>1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x14ac:dyDescent="0.2">
      <c r="A6" s="45" t="s">
        <v>2</v>
      </c>
      <c r="B6" s="45"/>
      <c r="C6" s="45"/>
      <c r="D6" s="45"/>
      <c r="E6" s="48" t="str">
        <f>'1'!E6</f>
        <v>MECATRÓNICA</v>
      </c>
      <c r="F6" s="48"/>
      <c r="G6" s="48"/>
      <c r="H6" s="4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36">
        <v>2</v>
      </c>
      <c r="C8" s="36"/>
      <c r="D8" s="14" t="s">
        <v>4</v>
      </c>
      <c r="E8" s="20">
        <f>'1'!E8</f>
        <v>4</v>
      </c>
      <c r="F8"/>
      <c r="G8" s="4" t="s">
        <v>5</v>
      </c>
      <c r="H8" s="20">
        <f>'1'!H8</f>
        <v>2</v>
      </c>
      <c r="I8" s="42" t="s">
        <v>6</v>
      </c>
      <c r="J8" s="42"/>
      <c r="K8" s="42"/>
      <c r="L8" s="36" t="str">
        <f>'1'!L8</f>
        <v>FEBRERO JUNIO 2025</v>
      </c>
      <c r="M8" s="36"/>
      <c r="N8" s="36"/>
    </row>
    <row r="10" spans="1:14" x14ac:dyDescent="0.2">
      <c r="A10" s="4" t="s">
        <v>7</v>
      </c>
      <c r="B10" s="36" t="str">
        <f>'1'!B10</f>
        <v>Ing. Juan Merlin Chontal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43" t="s">
        <v>8</v>
      </c>
      <c r="B12" s="40" t="s">
        <v>9</v>
      </c>
      <c r="C12" s="40" t="s">
        <v>10</v>
      </c>
      <c r="D12" s="31" t="s">
        <v>11</v>
      </c>
      <c r="E12" s="31" t="s">
        <v>12</v>
      </c>
      <c r="F12" s="31" t="s">
        <v>13</v>
      </c>
      <c r="G12" s="31"/>
      <c r="H12" s="31" t="s">
        <v>14</v>
      </c>
      <c r="I12" s="31" t="s">
        <v>15</v>
      </c>
      <c r="J12" s="31" t="s">
        <v>16</v>
      </c>
      <c r="K12" s="31" t="s">
        <v>17</v>
      </c>
      <c r="L12" s="31" t="s">
        <v>18</v>
      </c>
      <c r="M12" s="31" t="s">
        <v>19</v>
      </c>
      <c r="N12" s="37" t="s">
        <v>20</v>
      </c>
    </row>
    <row r="13" spans="1:14" x14ac:dyDescent="0.2">
      <c r="A13" s="44"/>
      <c r="B13" s="41"/>
      <c r="C13" s="41"/>
      <c r="D13" s="32"/>
      <c r="E13" s="32"/>
      <c r="F13" s="7" t="s">
        <v>21</v>
      </c>
      <c r="G13" s="7" t="s">
        <v>22</v>
      </c>
      <c r="H13" s="32"/>
      <c r="I13" s="32"/>
      <c r="J13" s="32"/>
      <c r="K13" s="32"/>
      <c r="L13" s="32"/>
      <c r="M13" s="32"/>
      <c r="N13" s="38"/>
    </row>
    <row r="14" spans="1:14" s="11" customFormat="1" x14ac:dyDescent="0.2">
      <c r="A14" s="24" t="str">
        <f>'1'!A14</f>
        <v>Electrónica de Potencia Aplicada</v>
      </c>
      <c r="B14" s="9" t="s">
        <v>34</v>
      </c>
      <c r="C14" s="9" t="str">
        <f>'1'!C14</f>
        <v>611A</v>
      </c>
      <c r="D14" s="9" t="str">
        <f>'1'!D14</f>
        <v>IMCT</v>
      </c>
      <c r="E14" s="9">
        <f>'1'!E14</f>
        <v>15</v>
      </c>
      <c r="F14" s="9">
        <v>18</v>
      </c>
      <c r="G14" s="9"/>
      <c r="H14" s="10"/>
      <c r="I14" s="9">
        <f t="shared" ref="I14:I28" si="0">(E14-SUM(F14:G14))-K14</f>
        <v>-3</v>
      </c>
      <c r="J14" s="10"/>
      <c r="K14" s="9">
        <v>0</v>
      </c>
      <c r="L14" s="10">
        <f t="shared" ref="L14:L28" si="1">K14/E14</f>
        <v>0</v>
      </c>
      <c r="M14" s="9"/>
      <c r="N14" s="15">
        <v>0</v>
      </c>
    </row>
    <row r="15" spans="1:14" s="11" customFormat="1" x14ac:dyDescent="0.2">
      <c r="A15" s="24" t="str">
        <f>'1'!A15</f>
        <v>Electrónica de Potencia Aplicada</v>
      </c>
      <c r="B15" s="9" t="s">
        <v>34</v>
      </c>
      <c r="C15" s="9" t="str">
        <f>'1'!C15</f>
        <v>611B</v>
      </c>
      <c r="D15" s="9" t="str">
        <f>'1'!D15</f>
        <v>IMCT</v>
      </c>
      <c r="E15" s="9">
        <f>'1'!E15</f>
        <v>15</v>
      </c>
      <c r="F15" s="9">
        <v>13</v>
      </c>
      <c r="G15" s="9"/>
      <c r="H15" s="10"/>
      <c r="I15" s="9">
        <f t="shared" si="0"/>
        <v>2</v>
      </c>
      <c r="J15" s="10"/>
      <c r="K15" s="9">
        <v>0</v>
      </c>
      <c r="L15" s="10">
        <f t="shared" si="1"/>
        <v>0</v>
      </c>
      <c r="M15" s="9"/>
      <c r="N15" s="15">
        <v>0</v>
      </c>
    </row>
    <row r="16" spans="1:14" s="11" customFormat="1" x14ac:dyDescent="0.2">
      <c r="A16" s="24" t="str">
        <f>'1'!A16</f>
        <v>Análisis de Circuitos Eléctricos</v>
      </c>
      <c r="B16" s="9" t="s">
        <v>34</v>
      </c>
      <c r="C16" s="9" t="str">
        <f>'1'!C16</f>
        <v>411A</v>
      </c>
      <c r="D16" s="9" t="str">
        <f>'1'!D16</f>
        <v>IMCT</v>
      </c>
      <c r="E16" s="9">
        <f>'1'!E16</f>
        <v>21</v>
      </c>
      <c r="F16" s="9">
        <v>17</v>
      </c>
      <c r="G16" s="9"/>
      <c r="H16" s="10"/>
      <c r="I16" s="9">
        <f t="shared" si="0"/>
        <v>4</v>
      </c>
      <c r="J16" s="10"/>
      <c r="K16" s="9">
        <v>0</v>
      </c>
      <c r="L16" s="10">
        <f t="shared" si="1"/>
        <v>0</v>
      </c>
      <c r="M16" s="9"/>
      <c r="N16" s="15">
        <v>0</v>
      </c>
    </row>
    <row r="17" spans="1:14" s="11" customFormat="1" x14ac:dyDescent="0.2">
      <c r="A17" s="24" t="str">
        <f>'1'!A17</f>
        <v>Análisis de Circuitos Eléctricos</v>
      </c>
      <c r="B17" s="9" t="s">
        <v>34</v>
      </c>
      <c r="C17" s="9" t="str">
        <f>'1'!C17</f>
        <v>411B</v>
      </c>
      <c r="D17" s="9" t="str">
        <f>'1'!D17</f>
        <v>IMCT</v>
      </c>
      <c r="E17" s="9">
        <v>27</v>
      </c>
      <c r="F17" s="9">
        <v>24</v>
      </c>
      <c r="G17" s="9"/>
      <c r="H17" s="10"/>
      <c r="I17" s="9">
        <f t="shared" si="0"/>
        <v>3</v>
      </c>
      <c r="J17" s="10"/>
      <c r="K17" s="9">
        <v>0</v>
      </c>
      <c r="L17" s="10">
        <f t="shared" si="1"/>
        <v>0</v>
      </c>
      <c r="M17" s="9"/>
      <c r="N17" s="15">
        <v>0</v>
      </c>
    </row>
    <row r="18" spans="1:14" s="11" customFormat="1" x14ac:dyDescent="0.2">
      <c r="A18" s="24">
        <f>'1'!A18</f>
        <v>0</v>
      </c>
      <c r="B18" s="9" t="s">
        <v>35</v>
      </c>
      <c r="C18" s="9">
        <f>'1'!C18</f>
        <v>0</v>
      </c>
      <c r="D18" s="9">
        <f>'1'!D18</f>
        <v>0</v>
      </c>
      <c r="E18" s="9">
        <f>'1'!E18</f>
        <v>0</v>
      </c>
      <c r="F18" s="9"/>
      <c r="G18" s="9"/>
      <c r="H18" s="10"/>
      <c r="I18" s="9">
        <f t="shared" si="0"/>
        <v>0</v>
      </c>
      <c r="J18" s="10"/>
      <c r="K18" s="9">
        <v>0</v>
      </c>
      <c r="L18" s="10" t="e">
        <f t="shared" si="1"/>
        <v>#DIV/0!</v>
      </c>
      <c r="M18" s="9"/>
      <c r="N18" s="15"/>
    </row>
    <row r="19" spans="1:14" s="11" customFormat="1" x14ac:dyDescent="0.2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5" thickBot="1" x14ac:dyDescent="0.25">
      <c r="A28" s="16" t="s">
        <v>23</v>
      </c>
      <c r="B28" s="17" t="s">
        <v>24</v>
      </c>
      <c r="C28" s="17" t="s">
        <v>24</v>
      </c>
      <c r="D28" s="17" t="s">
        <v>24</v>
      </c>
      <c r="E28" s="17">
        <f>SUM(E14:E27)</f>
        <v>78</v>
      </c>
      <c r="F28" s="17">
        <f>SUM(F14:F27)</f>
        <v>72</v>
      </c>
      <c r="G28" s="17">
        <f>SUM(G14:G27)</f>
        <v>0</v>
      </c>
      <c r="H28" s="18">
        <f>SUM(F28:G28)/E28</f>
        <v>0.92307692307692313</v>
      </c>
      <c r="I28" s="17">
        <f t="shared" si="0"/>
        <v>6</v>
      </c>
      <c r="J28" s="18">
        <f t="shared" ref="J28" si="2">I28/E28</f>
        <v>7.6923076923076927E-2</v>
      </c>
      <c r="K28" s="17">
        <f>SUM(K14:K27)</f>
        <v>0</v>
      </c>
      <c r="L28" s="18">
        <f t="shared" si="1"/>
        <v>0</v>
      </c>
      <c r="M28" s="17" t="e">
        <f>AVERAGE(M14:M27)</f>
        <v>#DIV/0!</v>
      </c>
      <c r="N28" s="19">
        <f>AVERAGE(N14:N27)</f>
        <v>0</v>
      </c>
    </row>
    <row r="30" spans="1:14" ht="120" customHeight="1" x14ac:dyDescent="0.2">
      <c r="A30" s="39" t="s">
        <v>25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2" spans="1:14" x14ac:dyDescent="0.2">
      <c r="A32" s="12"/>
    </row>
    <row r="33" spans="1:10" x14ac:dyDescent="0.2">
      <c r="B33" s="33" t="s">
        <v>26</v>
      </c>
      <c r="C33" s="33"/>
      <c r="D33" s="33"/>
      <c r="G33" s="34" t="s">
        <v>27</v>
      </c>
      <c r="H33" s="34"/>
      <c r="I33" s="34"/>
      <c r="J33" s="34"/>
    </row>
    <row r="34" spans="1:10" ht="62.25" customHeight="1" x14ac:dyDescent="0.2">
      <c r="B34" s="35"/>
      <c r="C34" s="35"/>
      <c r="D34" s="35"/>
      <c r="G34" s="36"/>
      <c r="H34" s="36"/>
      <c r="I34" s="36"/>
      <c r="J34" s="36"/>
    </row>
    <row r="35" spans="1:10" hidden="1" x14ac:dyDescent="0.2">
      <c r="A35" s="29" t="e">
        <v>#REF!</v>
      </c>
      <c r="B35" s="29"/>
      <c r="C35" s="6"/>
      <c r="E35" s="29"/>
      <c r="F35" s="29"/>
      <c r="G35" s="29"/>
      <c r="H35" s="29"/>
    </row>
    <row r="36" spans="1:10" hidden="1" x14ac:dyDescent="0.2"/>
    <row r="37" spans="1:10" ht="45" customHeight="1" x14ac:dyDescent="0.2">
      <c r="B37" s="30" t="str">
        <f>B10</f>
        <v>Ing. Juan Merlin Chontal</v>
      </c>
      <c r="C37" s="30"/>
      <c r="D37" s="30"/>
      <c r="E37" s="13"/>
      <c r="F37" s="13"/>
      <c r="G37" s="30" t="str">
        <f>'1'!G37</f>
        <v>Ing. Yosafat Mortera Elias</v>
      </c>
      <c r="H37" s="30"/>
      <c r="I37" s="30"/>
      <c r="J37" s="30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topLeftCell="A6" zoomScale="102" zoomScaleNormal="85" zoomScaleSheetLayoutView="100" workbookViewId="0">
      <selection activeCell="J18" sqref="J18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47" t="s">
        <v>0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34" t="s">
        <v>29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34" t="s">
        <v>1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x14ac:dyDescent="0.2">
      <c r="A6" s="45" t="s">
        <v>2</v>
      </c>
      <c r="B6" s="45"/>
      <c r="C6" s="45"/>
      <c r="D6" s="45"/>
      <c r="E6" s="48" t="str">
        <f>'1'!E6</f>
        <v>MECATRÓNICA</v>
      </c>
      <c r="F6" s="48"/>
      <c r="G6" s="48"/>
      <c r="H6" s="4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36">
        <v>3</v>
      </c>
      <c r="C8" s="36"/>
      <c r="D8" s="14" t="s">
        <v>4</v>
      </c>
      <c r="E8" s="20">
        <f>'1'!E8</f>
        <v>4</v>
      </c>
      <c r="F8"/>
      <c r="G8" s="4" t="s">
        <v>5</v>
      </c>
      <c r="H8" s="20">
        <f>'1'!H8</f>
        <v>2</v>
      </c>
      <c r="I8" s="42" t="s">
        <v>6</v>
      </c>
      <c r="J8" s="42"/>
      <c r="K8" s="42"/>
      <c r="L8" s="36" t="str">
        <f>'1'!L8</f>
        <v>FEBRERO JUNIO 2025</v>
      </c>
      <c r="M8" s="36"/>
      <c r="N8" s="36"/>
    </row>
    <row r="10" spans="1:14" x14ac:dyDescent="0.2">
      <c r="A10" s="4" t="s">
        <v>7</v>
      </c>
      <c r="B10" s="36" t="str">
        <f>'1'!B10</f>
        <v>Ing. Juan Merlin Chontal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43" t="s">
        <v>8</v>
      </c>
      <c r="B12" s="40" t="s">
        <v>9</v>
      </c>
      <c r="C12" s="40" t="s">
        <v>10</v>
      </c>
      <c r="D12" s="31" t="s">
        <v>11</v>
      </c>
      <c r="E12" s="31" t="s">
        <v>12</v>
      </c>
      <c r="F12" s="31" t="s">
        <v>13</v>
      </c>
      <c r="G12" s="31"/>
      <c r="H12" s="31" t="s">
        <v>14</v>
      </c>
      <c r="I12" s="31" t="s">
        <v>15</v>
      </c>
      <c r="J12" s="31" t="s">
        <v>16</v>
      </c>
      <c r="K12" s="31" t="s">
        <v>17</v>
      </c>
      <c r="L12" s="31" t="s">
        <v>18</v>
      </c>
      <c r="M12" s="31" t="s">
        <v>19</v>
      </c>
      <c r="N12" s="37" t="s">
        <v>20</v>
      </c>
    </row>
    <row r="13" spans="1:14" x14ac:dyDescent="0.2">
      <c r="A13" s="44"/>
      <c r="B13" s="41"/>
      <c r="C13" s="41"/>
      <c r="D13" s="32"/>
      <c r="E13" s="32"/>
      <c r="F13" s="7" t="s">
        <v>21</v>
      </c>
      <c r="G13" s="7" t="s">
        <v>22</v>
      </c>
      <c r="H13" s="32"/>
      <c r="I13" s="32"/>
      <c r="J13" s="32"/>
      <c r="K13" s="32"/>
      <c r="L13" s="32"/>
      <c r="M13" s="32"/>
      <c r="N13" s="38"/>
    </row>
    <row r="14" spans="1:14" s="11" customFormat="1" x14ac:dyDescent="0.2">
      <c r="A14" s="9" t="str">
        <f>'1'!A14</f>
        <v>Electrónica de Potencia Aplicada</v>
      </c>
      <c r="B14" s="9" t="s">
        <v>36</v>
      </c>
      <c r="C14" s="9" t="str">
        <f>'1'!C14</f>
        <v>611A</v>
      </c>
      <c r="D14" s="9" t="str">
        <f>'1'!D14</f>
        <v>IMCT</v>
      </c>
      <c r="E14" s="9">
        <f>'2'!E14</f>
        <v>15</v>
      </c>
      <c r="F14" s="9">
        <v>18</v>
      </c>
      <c r="G14" s="9"/>
      <c r="H14" s="10"/>
      <c r="I14" s="9">
        <f t="shared" ref="I14:I28" si="0">(E14-SUM(F14:G14))-K14</f>
        <v>-3</v>
      </c>
      <c r="J14" s="10"/>
      <c r="K14" s="9">
        <v>0</v>
      </c>
      <c r="L14" s="10">
        <f t="shared" ref="L14:L28" si="1">K14/E14</f>
        <v>0</v>
      </c>
      <c r="M14" s="9">
        <v>87</v>
      </c>
      <c r="N14" s="15">
        <v>0.52</v>
      </c>
    </row>
    <row r="15" spans="1:14" s="11" customFormat="1" x14ac:dyDescent="0.2">
      <c r="A15" s="9" t="str">
        <f>'1'!A15</f>
        <v>Electrónica de Potencia Aplicada</v>
      </c>
      <c r="B15" s="9" t="s">
        <v>36</v>
      </c>
      <c r="C15" s="9" t="str">
        <f>'1'!C15</f>
        <v>611B</v>
      </c>
      <c r="D15" s="9" t="str">
        <f>'1'!D15</f>
        <v>IMCT</v>
      </c>
      <c r="E15" s="9">
        <f>'1'!E15</f>
        <v>15</v>
      </c>
      <c r="F15" s="9">
        <v>16</v>
      </c>
      <c r="G15" s="9"/>
      <c r="H15" s="10"/>
      <c r="I15" s="9">
        <f t="shared" si="0"/>
        <v>-1</v>
      </c>
      <c r="J15" s="10"/>
      <c r="K15" s="9">
        <v>0</v>
      </c>
      <c r="L15" s="10">
        <f t="shared" si="1"/>
        <v>0</v>
      </c>
      <c r="M15" s="9">
        <v>90</v>
      </c>
      <c r="N15" s="15">
        <v>0.49</v>
      </c>
    </row>
    <row r="16" spans="1:14" s="11" customFormat="1" x14ac:dyDescent="0.2">
      <c r="A16" s="9" t="str">
        <f>'1'!A16</f>
        <v>Análisis de Circuitos Eléctricos</v>
      </c>
      <c r="B16" s="9" t="s">
        <v>36</v>
      </c>
      <c r="C16" s="9" t="str">
        <f>'1'!C16</f>
        <v>411A</v>
      </c>
      <c r="D16" s="9" t="str">
        <f>'1'!D16</f>
        <v>IMCT</v>
      </c>
      <c r="E16" s="9">
        <f>'1'!E16</f>
        <v>21</v>
      </c>
      <c r="F16" s="9">
        <v>16</v>
      </c>
      <c r="G16" s="9"/>
      <c r="H16" s="10"/>
      <c r="I16" s="9">
        <f t="shared" si="0"/>
        <v>5</v>
      </c>
      <c r="J16" s="10"/>
      <c r="K16" s="9">
        <v>0</v>
      </c>
      <c r="L16" s="10">
        <f t="shared" si="1"/>
        <v>0</v>
      </c>
      <c r="M16" s="9">
        <v>80</v>
      </c>
      <c r="N16" s="15">
        <v>0.48</v>
      </c>
    </row>
    <row r="17" spans="1:14" s="11" customFormat="1" x14ac:dyDescent="0.2">
      <c r="A17" s="9" t="str">
        <f>'1'!A17</f>
        <v>Análisis de Circuitos Eléctricos</v>
      </c>
      <c r="B17" s="9" t="s">
        <v>36</v>
      </c>
      <c r="C17" s="9" t="str">
        <f>'1'!C17</f>
        <v>411B</v>
      </c>
      <c r="D17" s="9" t="str">
        <f>'1'!D17</f>
        <v>IMCT</v>
      </c>
      <c r="E17" s="9">
        <v>27</v>
      </c>
      <c r="F17" s="9">
        <v>22</v>
      </c>
      <c r="G17" s="9"/>
      <c r="H17" s="10"/>
      <c r="I17" s="9">
        <f t="shared" si="0"/>
        <v>5</v>
      </c>
      <c r="J17" s="10"/>
      <c r="K17" s="9">
        <v>0</v>
      </c>
      <c r="L17" s="10">
        <f t="shared" si="1"/>
        <v>0</v>
      </c>
      <c r="M17" s="9">
        <v>80</v>
      </c>
      <c r="N17" s="15">
        <v>0.51</v>
      </c>
    </row>
    <row r="18" spans="1:14" s="11" customFormat="1" x14ac:dyDescent="0.2">
      <c r="A18" s="9">
        <f>'1'!A18</f>
        <v>0</v>
      </c>
      <c r="B18" s="9" t="s">
        <v>35</v>
      </c>
      <c r="C18" s="9">
        <f>'1'!C18</f>
        <v>0</v>
      </c>
      <c r="D18" s="9">
        <f>'1'!D18</f>
        <v>0</v>
      </c>
      <c r="E18" s="9">
        <v>35</v>
      </c>
      <c r="F18" s="9"/>
      <c r="G18" s="9"/>
      <c r="H18" s="10"/>
      <c r="I18" s="9">
        <v>35</v>
      </c>
      <c r="J18" s="10"/>
      <c r="K18" s="9">
        <v>0</v>
      </c>
      <c r="L18" s="10">
        <f t="shared" si="1"/>
        <v>0</v>
      </c>
      <c r="M18" s="9"/>
      <c r="N18" s="15"/>
    </row>
    <row r="19" spans="1:14" s="11" customFormat="1" x14ac:dyDescent="0.2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5" thickBot="1" x14ac:dyDescent="0.25">
      <c r="A28" s="16" t="s">
        <v>23</v>
      </c>
      <c r="B28" s="17" t="s">
        <v>24</v>
      </c>
      <c r="C28" s="17" t="s">
        <v>24</v>
      </c>
      <c r="D28" s="17" t="s">
        <v>24</v>
      </c>
      <c r="E28" s="17">
        <f>SUM(E14:E27)</f>
        <v>113</v>
      </c>
      <c r="F28" s="17">
        <f>SUM(F14:F27)</f>
        <v>72</v>
      </c>
      <c r="G28" s="17">
        <f>SUM(G14:G27)</f>
        <v>0</v>
      </c>
      <c r="H28" s="18">
        <f>SUM(F28:G28)/E28</f>
        <v>0.63716814159292035</v>
      </c>
      <c r="I28" s="17">
        <f t="shared" si="0"/>
        <v>41</v>
      </c>
      <c r="J28" s="18">
        <f t="shared" ref="J28" si="2">I28/E28</f>
        <v>0.36283185840707965</v>
      </c>
      <c r="K28" s="17">
        <f>SUM(K14:K27)</f>
        <v>0</v>
      </c>
      <c r="L28" s="18">
        <f t="shared" si="1"/>
        <v>0</v>
      </c>
      <c r="M28" s="17">
        <f>AVERAGE(M14:M27)</f>
        <v>84.25</v>
      </c>
      <c r="N28" s="19">
        <f>AVERAGE(N14:N27)</f>
        <v>0.5</v>
      </c>
    </row>
    <row r="30" spans="1:14" ht="120" customHeight="1" x14ac:dyDescent="0.2">
      <c r="A30" s="39" t="s">
        <v>25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2" spans="1:14" x14ac:dyDescent="0.2">
      <c r="A32" s="12"/>
    </row>
    <row r="33" spans="1:10" x14ac:dyDescent="0.2">
      <c r="B33" s="33" t="s">
        <v>26</v>
      </c>
      <c r="C33" s="33"/>
      <c r="D33" s="33"/>
      <c r="G33" s="34" t="s">
        <v>27</v>
      </c>
      <c r="H33" s="34"/>
      <c r="I33" s="34"/>
      <c r="J33" s="34"/>
    </row>
    <row r="34" spans="1:10" ht="62.25" customHeight="1" x14ac:dyDescent="0.2">
      <c r="B34" s="35"/>
      <c r="C34" s="35"/>
      <c r="D34" s="35"/>
      <c r="G34" s="36"/>
      <c r="H34" s="36"/>
      <c r="I34" s="36"/>
      <c r="J34" s="36"/>
    </row>
    <row r="35" spans="1:10" hidden="1" x14ac:dyDescent="0.2">
      <c r="A35" s="29" t="e">
        <v>#REF!</v>
      </c>
      <c r="B35" s="29"/>
      <c r="C35" s="6"/>
      <c r="E35" s="29"/>
      <c r="F35" s="29"/>
      <c r="G35" s="29"/>
      <c r="H35" s="29"/>
    </row>
    <row r="36" spans="1:10" hidden="1" x14ac:dyDescent="0.2"/>
    <row r="37" spans="1:10" ht="45" customHeight="1" x14ac:dyDescent="0.2">
      <c r="B37" s="30" t="str">
        <f>B10</f>
        <v>Ing. Juan Merlin Chontal</v>
      </c>
      <c r="C37" s="30"/>
      <c r="D37" s="30"/>
      <c r="E37" s="13"/>
      <c r="F37" s="13"/>
      <c r="G37" s="30" t="str">
        <f>'2'!G37</f>
        <v>Ing. Yosafat Mortera Elias</v>
      </c>
      <c r="H37" s="30"/>
      <c r="I37" s="30"/>
      <c r="J37" s="30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9"/>
  <sheetViews>
    <sheetView topLeftCell="A4" zoomScale="116" zoomScaleNormal="85" zoomScaleSheetLayoutView="100" workbookViewId="0">
      <selection activeCell="C22" sqref="C22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47" t="s">
        <v>0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34" t="s">
        <v>29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34" t="s">
        <v>1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x14ac:dyDescent="0.2">
      <c r="A6" s="45" t="s">
        <v>2</v>
      </c>
      <c r="B6" s="45"/>
      <c r="C6" s="45"/>
      <c r="D6" s="45"/>
      <c r="E6" s="48" t="str">
        <f>'1'!E6</f>
        <v>MECATRÓNICA</v>
      </c>
      <c r="F6" s="48"/>
      <c r="G6" s="48"/>
      <c r="H6" s="4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36">
        <v>4</v>
      </c>
      <c r="C8" s="36"/>
      <c r="D8" s="14" t="s">
        <v>4</v>
      </c>
      <c r="E8" s="20">
        <f>'1'!E8</f>
        <v>4</v>
      </c>
      <c r="F8"/>
      <c r="G8" s="4" t="s">
        <v>5</v>
      </c>
      <c r="H8" s="20">
        <f>'1'!H8</f>
        <v>2</v>
      </c>
      <c r="I8" s="42" t="s">
        <v>6</v>
      </c>
      <c r="J8" s="42"/>
      <c r="K8" s="42"/>
      <c r="L8" s="36" t="str">
        <f>'1'!L8</f>
        <v>FEBRERO JUNIO 2025</v>
      </c>
      <c r="M8" s="36"/>
      <c r="N8" s="36"/>
    </row>
    <row r="10" spans="1:14" x14ac:dyDescent="0.2">
      <c r="A10" s="4" t="s">
        <v>7</v>
      </c>
      <c r="B10" s="36" t="str">
        <f>'1'!B10</f>
        <v>Ing. Juan Merlin Chontal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43" t="s">
        <v>8</v>
      </c>
      <c r="B12" s="40" t="s">
        <v>9</v>
      </c>
      <c r="C12" s="40" t="s">
        <v>10</v>
      </c>
      <c r="D12" s="31" t="s">
        <v>11</v>
      </c>
      <c r="E12" s="31" t="s">
        <v>12</v>
      </c>
      <c r="F12" s="31" t="s">
        <v>13</v>
      </c>
      <c r="G12" s="31"/>
      <c r="H12" s="31" t="s">
        <v>14</v>
      </c>
      <c r="I12" s="31" t="s">
        <v>15</v>
      </c>
      <c r="J12" s="31" t="s">
        <v>16</v>
      </c>
      <c r="K12" s="31" t="s">
        <v>17</v>
      </c>
      <c r="L12" s="31" t="s">
        <v>18</v>
      </c>
      <c r="M12" s="31" t="s">
        <v>19</v>
      </c>
      <c r="N12" s="37" t="s">
        <v>20</v>
      </c>
    </row>
    <row r="13" spans="1:14" x14ac:dyDescent="0.2">
      <c r="A13" s="44"/>
      <c r="B13" s="41"/>
      <c r="C13" s="41"/>
      <c r="D13" s="32"/>
      <c r="E13" s="32"/>
      <c r="F13" s="7" t="s">
        <v>21</v>
      </c>
      <c r="G13" s="7" t="s">
        <v>22</v>
      </c>
      <c r="H13" s="32"/>
      <c r="I13" s="32"/>
      <c r="J13" s="32"/>
      <c r="K13" s="32"/>
      <c r="L13" s="32"/>
      <c r="M13" s="32"/>
      <c r="N13" s="38"/>
    </row>
    <row r="14" spans="1:14" s="11" customFormat="1" x14ac:dyDescent="0.2">
      <c r="A14" s="9" t="str">
        <f>'1'!A14</f>
        <v>Electrónica de Potencia Aplicada</v>
      </c>
      <c r="B14" s="9">
        <v>4</v>
      </c>
      <c r="C14" s="9" t="str">
        <f>'1'!C14</f>
        <v>611A</v>
      </c>
      <c r="D14" s="9" t="str">
        <f>'1'!D14</f>
        <v>IMCT</v>
      </c>
      <c r="E14" s="9">
        <v>19</v>
      </c>
      <c r="F14" s="9">
        <v>18</v>
      </c>
      <c r="G14" s="9"/>
      <c r="H14" s="10"/>
      <c r="I14" s="9">
        <f t="shared" ref="I14:I30" si="0">(E14-SUM(F14:G14))-K14</f>
        <v>1</v>
      </c>
      <c r="J14" s="10"/>
      <c r="K14" s="9">
        <v>0</v>
      </c>
      <c r="L14" s="10">
        <f t="shared" ref="L14:L30" si="1">K14/E14</f>
        <v>0</v>
      </c>
      <c r="M14" s="9">
        <v>92</v>
      </c>
      <c r="N14" s="15">
        <v>0.54</v>
      </c>
    </row>
    <row r="15" spans="1:14" s="11" customFormat="1" x14ac:dyDescent="0.2">
      <c r="A15" s="9" t="str">
        <f>'1'!A15</f>
        <v>Electrónica de Potencia Aplicada</v>
      </c>
      <c r="B15" s="9">
        <v>4</v>
      </c>
      <c r="C15" s="9" t="str">
        <f>'1'!C15</f>
        <v>611B</v>
      </c>
      <c r="D15" s="9" t="str">
        <f>'1'!D15</f>
        <v>IMCT</v>
      </c>
      <c r="E15" s="9">
        <f>'1'!E15</f>
        <v>15</v>
      </c>
      <c r="F15" s="9">
        <v>16</v>
      </c>
      <c r="G15" s="9"/>
      <c r="H15" s="10"/>
      <c r="I15" s="9">
        <f t="shared" si="0"/>
        <v>-1</v>
      </c>
      <c r="J15" s="10"/>
      <c r="K15" s="9">
        <v>0</v>
      </c>
      <c r="L15" s="10">
        <f t="shared" si="1"/>
        <v>0</v>
      </c>
      <c r="M15" s="9">
        <v>85</v>
      </c>
      <c r="N15" s="15">
        <v>0.47</v>
      </c>
    </row>
    <row r="16" spans="1:14" s="11" customFormat="1" x14ac:dyDescent="0.2">
      <c r="A16" s="9" t="s">
        <v>30</v>
      </c>
      <c r="B16" s="9">
        <v>5</v>
      </c>
      <c r="C16" s="9" t="s">
        <v>38</v>
      </c>
      <c r="D16" s="9" t="str">
        <f>'1'!D16</f>
        <v>IMCT</v>
      </c>
      <c r="E16" s="9">
        <v>19</v>
      </c>
      <c r="F16" s="9">
        <v>18</v>
      </c>
      <c r="G16" s="9"/>
      <c r="H16" s="10"/>
      <c r="I16" s="9">
        <f t="shared" ref="I16:I17" si="2">(E16-SUM(F16:G16))-K16</f>
        <v>1</v>
      </c>
      <c r="J16" s="10"/>
      <c r="K16" s="9">
        <v>0</v>
      </c>
      <c r="L16" s="10">
        <f t="shared" ref="L16:L17" si="3">K16/E16</f>
        <v>0</v>
      </c>
      <c r="M16" s="9">
        <v>93</v>
      </c>
      <c r="N16" s="15">
        <v>0.56000000000000005</v>
      </c>
    </row>
    <row r="17" spans="1:14" s="11" customFormat="1" x14ac:dyDescent="0.2">
      <c r="A17" s="9" t="s">
        <v>30</v>
      </c>
      <c r="B17" s="9">
        <v>5</v>
      </c>
      <c r="C17" s="9" t="s">
        <v>39</v>
      </c>
      <c r="D17" s="9" t="str">
        <f>'1'!D17</f>
        <v>IMCT</v>
      </c>
      <c r="E17" s="9">
        <v>16</v>
      </c>
      <c r="F17" s="9">
        <v>16</v>
      </c>
      <c r="G17" s="9"/>
      <c r="H17" s="10"/>
      <c r="I17" s="9">
        <f t="shared" si="2"/>
        <v>0</v>
      </c>
      <c r="J17" s="10"/>
      <c r="K17" s="9">
        <v>0</v>
      </c>
      <c r="L17" s="10">
        <f t="shared" si="3"/>
        <v>0</v>
      </c>
      <c r="M17" s="9">
        <v>90</v>
      </c>
      <c r="N17" s="15">
        <v>0.49</v>
      </c>
    </row>
    <row r="18" spans="1:14" s="11" customFormat="1" x14ac:dyDescent="0.2">
      <c r="A18" s="9" t="str">
        <f>'1'!A16</f>
        <v>Análisis de Circuitos Eléctricos</v>
      </c>
      <c r="B18" s="9">
        <v>4</v>
      </c>
      <c r="C18" s="9" t="str">
        <f>'1'!C16</f>
        <v>411A</v>
      </c>
      <c r="D18" s="9" t="str">
        <f>'1'!D16</f>
        <v>IMCT</v>
      </c>
      <c r="E18" s="9">
        <f>'1'!E16</f>
        <v>21</v>
      </c>
      <c r="F18" s="9">
        <v>20</v>
      </c>
      <c r="G18" s="9"/>
      <c r="H18" s="10"/>
      <c r="I18" s="9">
        <f t="shared" si="0"/>
        <v>1</v>
      </c>
      <c r="J18" s="10"/>
      <c r="K18" s="9">
        <v>0</v>
      </c>
      <c r="L18" s="10">
        <f t="shared" si="1"/>
        <v>0</v>
      </c>
      <c r="M18" s="9">
        <v>91</v>
      </c>
      <c r="N18" s="15">
        <v>0.51</v>
      </c>
    </row>
    <row r="19" spans="1:14" s="11" customFormat="1" x14ac:dyDescent="0.2">
      <c r="A19" s="9" t="str">
        <f>'1'!A17</f>
        <v>Análisis de Circuitos Eléctricos</v>
      </c>
      <c r="B19" s="9">
        <v>4</v>
      </c>
      <c r="C19" s="9" t="str">
        <f>'1'!C17</f>
        <v>411B</v>
      </c>
      <c r="D19" s="9" t="str">
        <f>'1'!D17</f>
        <v>IMCT</v>
      </c>
      <c r="E19" s="9">
        <v>27</v>
      </c>
      <c r="F19" s="9">
        <v>21</v>
      </c>
      <c r="G19" s="9"/>
      <c r="H19" s="10"/>
      <c r="I19" s="9">
        <f t="shared" si="0"/>
        <v>6</v>
      </c>
      <c r="J19" s="10"/>
      <c r="K19" s="9">
        <v>0</v>
      </c>
      <c r="L19" s="10">
        <f t="shared" si="1"/>
        <v>0</v>
      </c>
      <c r="M19" s="9">
        <v>70</v>
      </c>
      <c r="N19" s="15">
        <v>0.45</v>
      </c>
    </row>
    <row r="20" spans="1:14" s="11" customFormat="1" x14ac:dyDescent="0.2">
      <c r="A20" s="9">
        <f>'1'!A18</f>
        <v>0</v>
      </c>
      <c r="B20" s="9">
        <v>2</v>
      </c>
      <c r="C20" s="9">
        <f>'1'!C18</f>
        <v>0</v>
      </c>
      <c r="D20" s="9">
        <f>'1'!D18</f>
        <v>0</v>
      </c>
      <c r="E20" s="9">
        <v>35</v>
      </c>
      <c r="F20" s="9">
        <v>32</v>
      </c>
      <c r="G20" s="9"/>
      <c r="H20" s="10"/>
      <c r="I20" s="9">
        <f t="shared" si="0"/>
        <v>3</v>
      </c>
      <c r="J20" s="10"/>
      <c r="K20" s="9">
        <v>0</v>
      </c>
      <c r="L20" s="10">
        <f t="shared" si="1"/>
        <v>0</v>
      </c>
      <c r="M20" s="9">
        <v>81</v>
      </c>
      <c r="N20" s="15">
        <v>0.69</v>
      </c>
    </row>
    <row r="21" spans="1:14" s="11" customFormat="1" x14ac:dyDescent="0.2">
      <c r="A21" s="9" t="s">
        <v>31</v>
      </c>
      <c r="B21" s="9">
        <v>3</v>
      </c>
      <c r="C21" s="9" t="s">
        <v>40</v>
      </c>
      <c r="D21" s="9" t="s">
        <v>32</v>
      </c>
      <c r="E21" s="9">
        <v>35</v>
      </c>
      <c r="F21" s="9">
        <v>32</v>
      </c>
      <c r="G21" s="9"/>
      <c r="H21" s="10"/>
      <c r="I21" s="9">
        <f t="shared" si="0"/>
        <v>3</v>
      </c>
      <c r="J21" s="10"/>
      <c r="K21" s="9">
        <v>0</v>
      </c>
      <c r="L21" s="10">
        <f t="shared" si="1"/>
        <v>0</v>
      </c>
      <c r="M21" s="9">
        <v>87</v>
      </c>
      <c r="N21" s="15">
        <v>0.8</v>
      </c>
    </row>
    <row r="22" spans="1:14" s="11" customFormat="1" x14ac:dyDescent="0.2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x14ac:dyDescent="0.2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s="11" customFormat="1" x14ac:dyDescent="0.2">
      <c r="A28" s="9"/>
      <c r="B28" s="9"/>
      <c r="C28" s="9"/>
      <c r="D28" s="9"/>
      <c r="E28" s="9"/>
      <c r="F28" s="9"/>
      <c r="G28" s="9"/>
      <c r="H28" s="10"/>
      <c r="I28" s="9"/>
      <c r="J28" s="10"/>
      <c r="K28" s="9"/>
      <c r="L28" s="10"/>
      <c r="M28" s="9"/>
      <c r="N28" s="15"/>
    </row>
    <row r="29" spans="1:14" s="11" customFormat="1" ht="16.5" customHeight="1" x14ac:dyDescent="0.2">
      <c r="A29" s="9"/>
      <c r="B29" s="9"/>
      <c r="C29" s="9"/>
      <c r="D29" s="9"/>
      <c r="E29" s="9"/>
      <c r="F29" s="9"/>
      <c r="G29" s="9"/>
      <c r="H29" s="10"/>
      <c r="I29" s="9"/>
      <c r="J29" s="10"/>
      <c r="K29" s="9"/>
      <c r="L29" s="10"/>
      <c r="M29" s="9"/>
      <c r="N29" s="15"/>
    </row>
    <row r="30" spans="1:14" ht="13.5" thickBot="1" x14ac:dyDescent="0.25">
      <c r="A30" s="16" t="s">
        <v>23</v>
      </c>
      <c r="B30" s="17" t="s">
        <v>24</v>
      </c>
      <c r="C30" s="17" t="s">
        <v>24</v>
      </c>
      <c r="D30" s="17" t="s">
        <v>24</v>
      </c>
      <c r="E30" s="17">
        <f>SUM(E14:E29)</f>
        <v>187</v>
      </c>
      <c r="F30" s="17">
        <f>SUM(F14:F29)</f>
        <v>173</v>
      </c>
      <c r="G30" s="17">
        <f>SUM(G14:G29)</f>
        <v>0</v>
      </c>
      <c r="H30" s="18">
        <f>SUM(F30:G30)/E30</f>
        <v>0.92513368983957223</v>
      </c>
      <c r="I30" s="17">
        <f t="shared" si="0"/>
        <v>14</v>
      </c>
      <c r="J30" s="18">
        <f t="shared" ref="J30" si="4">I30/E30</f>
        <v>7.4866310160427801E-2</v>
      </c>
      <c r="K30" s="17">
        <f>SUM(K14:K29)</f>
        <v>0</v>
      </c>
      <c r="L30" s="18">
        <f t="shared" si="1"/>
        <v>0</v>
      </c>
      <c r="M30" s="17">
        <f>AVERAGE(M14:M29)</f>
        <v>86.125</v>
      </c>
      <c r="N30" s="19">
        <f>AVERAGE(N14:N29)</f>
        <v>0.56375000000000008</v>
      </c>
    </row>
    <row r="32" spans="1:14" ht="120" customHeight="1" x14ac:dyDescent="0.2">
      <c r="A32" s="39" t="s">
        <v>25</v>
      </c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</row>
    <row r="34" spans="1:10" x14ac:dyDescent="0.2">
      <c r="A34" s="12"/>
    </row>
    <row r="35" spans="1:10" x14ac:dyDescent="0.2">
      <c r="B35" s="33" t="s">
        <v>26</v>
      </c>
      <c r="C35" s="33"/>
      <c r="D35" s="33"/>
      <c r="G35" s="34" t="s">
        <v>27</v>
      </c>
      <c r="H35" s="34"/>
      <c r="I35" s="34"/>
      <c r="J35" s="34"/>
    </row>
    <row r="36" spans="1:10" ht="62.25" customHeight="1" x14ac:dyDescent="0.2">
      <c r="B36" s="35"/>
      <c r="C36" s="35"/>
      <c r="D36" s="35"/>
      <c r="G36" s="36"/>
      <c r="H36" s="36"/>
      <c r="I36" s="36"/>
      <c r="J36" s="36"/>
    </row>
    <row r="37" spans="1:10" hidden="1" x14ac:dyDescent="0.2">
      <c r="A37" s="29" t="e">
        <v>#REF!</v>
      </c>
      <c r="B37" s="29"/>
      <c r="C37" s="6"/>
      <c r="E37" s="29"/>
      <c r="F37" s="29"/>
      <c r="G37" s="29"/>
      <c r="H37" s="29"/>
    </row>
    <row r="38" spans="1:10" hidden="1" x14ac:dyDescent="0.2"/>
    <row r="39" spans="1:10" ht="45" customHeight="1" x14ac:dyDescent="0.2">
      <c r="B39" s="30" t="str">
        <f>B10</f>
        <v>Ing. Juan Merlin Chontal</v>
      </c>
      <c r="C39" s="30"/>
      <c r="D39" s="30"/>
      <c r="E39" s="13"/>
      <c r="F39" s="13"/>
      <c r="G39" s="30" t="str">
        <f>'3'!G37</f>
        <v>Ing. Yosafat Mortera Elias</v>
      </c>
      <c r="H39" s="30"/>
      <c r="I39" s="30"/>
      <c r="J39" s="30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2:N32"/>
    <mergeCell ref="B36:D36"/>
    <mergeCell ref="G36:J36"/>
    <mergeCell ref="B35:D35"/>
    <mergeCell ref="G35:J35"/>
    <mergeCell ref="A37:B37"/>
    <mergeCell ref="E37:H37"/>
    <mergeCell ref="B39:D39"/>
    <mergeCell ref="G39:J39"/>
    <mergeCell ref="M12:M13"/>
  </mergeCells>
  <pageMargins left="0.70866141732283472" right="0.70866141732283472" top="0.74803149606299213" bottom="1.05125" header="0.31496062992125984" footer="0.31496062992125984"/>
  <pageSetup scale="69" orientation="landscape" r:id="rId1"/>
  <headerFooter>
    <oddFooter>&amp;RAgosto 2022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37"/>
  <sheetViews>
    <sheetView topLeftCell="A9" zoomScale="109" zoomScaleNormal="85" zoomScaleSheetLayoutView="100" workbookViewId="0">
      <selection activeCell="A14" sqref="A14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47" t="s">
        <v>0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34" t="s">
        <v>29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34" t="s">
        <v>1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x14ac:dyDescent="0.2">
      <c r="A6" s="45" t="s">
        <v>2</v>
      </c>
      <c r="B6" s="45"/>
      <c r="C6" s="45"/>
      <c r="D6" s="45"/>
      <c r="E6" s="48" t="str">
        <f>'1'!E6</f>
        <v>MECATRÓNICA</v>
      </c>
      <c r="F6" s="48"/>
      <c r="G6" s="48"/>
      <c r="H6" s="4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36" t="s">
        <v>28</v>
      </c>
      <c r="C8" s="36"/>
      <c r="D8" s="14" t="s">
        <v>4</v>
      </c>
      <c r="E8" s="20">
        <f>'1'!E8</f>
        <v>4</v>
      </c>
      <c r="F8"/>
      <c r="G8" s="4" t="s">
        <v>5</v>
      </c>
      <c r="H8" s="20">
        <f>'1'!H8</f>
        <v>2</v>
      </c>
      <c r="I8" s="42" t="s">
        <v>6</v>
      </c>
      <c r="J8" s="42"/>
      <c r="K8" s="42"/>
      <c r="L8" s="36" t="str">
        <f>'1'!L8</f>
        <v>FEBRERO JUNIO 2025</v>
      </c>
      <c r="M8" s="36"/>
      <c r="N8" s="36"/>
    </row>
    <row r="10" spans="1:14" x14ac:dyDescent="0.2">
      <c r="A10" s="4" t="s">
        <v>7</v>
      </c>
      <c r="B10" s="36" t="str">
        <f>'1'!B10</f>
        <v>Ing. Juan Merlin Chontal</v>
      </c>
      <c r="C10" s="36"/>
      <c r="D10" s="36"/>
      <c r="E10" s="36"/>
      <c r="F10" s="36"/>
      <c r="G10" s="36"/>
      <c r="H10" s="36"/>
      <c r="I10" s="36"/>
      <c r="J10" s="36"/>
      <c r="K10" s="36"/>
      <c r="L10" s="36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43" t="s">
        <v>8</v>
      </c>
      <c r="B12" s="40" t="s">
        <v>9</v>
      </c>
      <c r="C12" s="40" t="s">
        <v>10</v>
      </c>
      <c r="D12" s="31" t="s">
        <v>11</v>
      </c>
      <c r="E12" s="31" t="s">
        <v>12</v>
      </c>
      <c r="F12" s="31" t="s">
        <v>13</v>
      </c>
      <c r="G12" s="31"/>
      <c r="H12" s="31" t="s">
        <v>14</v>
      </c>
      <c r="I12" s="31" t="s">
        <v>15</v>
      </c>
      <c r="J12" s="31" t="s">
        <v>16</v>
      </c>
      <c r="K12" s="31" t="s">
        <v>17</v>
      </c>
      <c r="L12" s="31" t="s">
        <v>18</v>
      </c>
      <c r="M12" s="31" t="s">
        <v>19</v>
      </c>
      <c r="N12" s="37" t="s">
        <v>20</v>
      </c>
    </row>
    <row r="13" spans="1:14" x14ac:dyDescent="0.2">
      <c r="A13" s="44"/>
      <c r="B13" s="41"/>
      <c r="C13" s="41"/>
      <c r="D13" s="32"/>
      <c r="E13" s="32"/>
      <c r="F13" s="7" t="s">
        <v>21</v>
      </c>
      <c r="G13" s="7" t="s">
        <v>22</v>
      </c>
      <c r="H13" s="32"/>
      <c r="I13" s="32"/>
      <c r="J13" s="32"/>
      <c r="K13" s="32"/>
      <c r="L13" s="32"/>
      <c r="M13" s="32"/>
      <c r="N13" s="38"/>
    </row>
    <row r="14" spans="1:14" s="11" customFormat="1" x14ac:dyDescent="0.2">
      <c r="A14" s="9" t="str">
        <f>'1'!A14</f>
        <v>Electrónica de Potencia Aplicada</v>
      </c>
      <c r="B14" s="9" t="s">
        <v>37</v>
      </c>
      <c r="C14" s="9" t="str">
        <f>'1'!C14</f>
        <v>611A</v>
      </c>
      <c r="D14" s="9" t="str">
        <f>'1'!D14</f>
        <v>IMCT</v>
      </c>
      <c r="E14" s="9">
        <v>19</v>
      </c>
      <c r="F14" s="9">
        <v>18</v>
      </c>
      <c r="G14" s="9">
        <v>0</v>
      </c>
      <c r="H14" s="10">
        <f>(F14+G14)/E14</f>
        <v>0.94736842105263153</v>
      </c>
      <c r="I14" s="9">
        <f t="shared" ref="I14:I28" si="0">(E14-SUM(F14:G14))-K14</f>
        <v>1</v>
      </c>
      <c r="J14" s="10">
        <f t="shared" ref="J14:J28" si="1">I14/E14</f>
        <v>5.2631578947368418E-2</v>
      </c>
      <c r="K14" s="9">
        <v>0</v>
      </c>
      <c r="L14" s="10">
        <f t="shared" ref="L14:L28" si="2">K14/E14</f>
        <v>0</v>
      </c>
      <c r="M14" s="9">
        <v>87</v>
      </c>
      <c r="N14" s="15">
        <v>0.52</v>
      </c>
    </row>
    <row r="15" spans="1:14" s="11" customFormat="1" x14ac:dyDescent="0.2">
      <c r="A15" s="9" t="str">
        <f>'1'!A15</f>
        <v>Electrónica de Potencia Aplicada</v>
      </c>
      <c r="B15" s="9" t="s">
        <v>37</v>
      </c>
      <c r="C15" s="9" t="str">
        <f>'1'!C15</f>
        <v>611B</v>
      </c>
      <c r="D15" s="9" t="str">
        <f>'1'!D15</f>
        <v>IMCT</v>
      </c>
      <c r="E15" s="9">
        <f>'1'!E15</f>
        <v>15</v>
      </c>
      <c r="F15" s="9">
        <v>13</v>
      </c>
      <c r="G15" s="9">
        <v>3</v>
      </c>
      <c r="H15" s="10">
        <f t="shared" ref="H15:H18" si="3">(F15+G15)/E15</f>
        <v>1.0666666666666667</v>
      </c>
      <c r="I15" s="9">
        <f t="shared" si="0"/>
        <v>-1</v>
      </c>
      <c r="J15" s="10">
        <f t="shared" si="1"/>
        <v>-6.6666666666666666E-2</v>
      </c>
      <c r="K15" s="9"/>
      <c r="L15" s="10">
        <f t="shared" si="2"/>
        <v>0</v>
      </c>
      <c r="M15" s="9">
        <v>86</v>
      </c>
      <c r="N15" s="15">
        <v>0.47</v>
      </c>
    </row>
    <row r="16" spans="1:14" s="11" customFormat="1" x14ac:dyDescent="0.2">
      <c r="A16" s="9" t="str">
        <f>'1'!A16</f>
        <v>Análisis de Circuitos Eléctricos</v>
      </c>
      <c r="B16" s="9" t="s">
        <v>37</v>
      </c>
      <c r="C16" s="9" t="str">
        <f>'1'!C16</f>
        <v>411A</v>
      </c>
      <c r="D16" s="9" t="str">
        <f>'1'!D16</f>
        <v>IMCT</v>
      </c>
      <c r="E16" s="9">
        <f>'1'!E16</f>
        <v>21</v>
      </c>
      <c r="F16" s="9">
        <v>15</v>
      </c>
      <c r="G16" s="9">
        <v>5</v>
      </c>
      <c r="H16" s="10">
        <f t="shared" si="3"/>
        <v>0.95238095238095233</v>
      </c>
      <c r="I16" s="9">
        <f t="shared" si="0"/>
        <v>1</v>
      </c>
      <c r="J16" s="10">
        <f t="shared" si="1"/>
        <v>4.7619047619047616E-2</v>
      </c>
      <c r="K16" s="9">
        <v>0</v>
      </c>
      <c r="L16" s="10">
        <f t="shared" si="2"/>
        <v>0</v>
      </c>
      <c r="M16" s="9">
        <v>91</v>
      </c>
      <c r="N16" s="15">
        <v>0.52</v>
      </c>
    </row>
    <row r="17" spans="1:14" s="11" customFormat="1" x14ac:dyDescent="0.2">
      <c r="A17" s="9" t="str">
        <f>'1'!A17</f>
        <v>Análisis de Circuitos Eléctricos</v>
      </c>
      <c r="B17" s="9" t="s">
        <v>37</v>
      </c>
      <c r="C17" s="9" t="str">
        <f>'1'!C17</f>
        <v>411B</v>
      </c>
      <c r="D17" s="9" t="str">
        <f>'1'!D17</f>
        <v>IMCT</v>
      </c>
      <c r="E17" s="9">
        <v>27</v>
      </c>
      <c r="F17" s="9">
        <v>20</v>
      </c>
      <c r="G17" s="9">
        <v>4</v>
      </c>
      <c r="H17" s="10">
        <f t="shared" si="3"/>
        <v>0.88888888888888884</v>
      </c>
      <c r="I17" s="9">
        <f t="shared" si="0"/>
        <v>3</v>
      </c>
      <c r="J17" s="10">
        <f t="shared" si="1"/>
        <v>0.1111111111111111</v>
      </c>
      <c r="K17" s="9">
        <v>0</v>
      </c>
      <c r="L17" s="10">
        <f t="shared" si="2"/>
        <v>0</v>
      </c>
      <c r="M17" s="9">
        <v>79</v>
      </c>
      <c r="N17" s="15">
        <v>0.51</v>
      </c>
    </row>
    <row r="18" spans="1:14" s="11" customFormat="1" x14ac:dyDescent="0.2">
      <c r="A18" s="9">
        <f>'1'!A18</f>
        <v>0</v>
      </c>
      <c r="B18" s="9" t="s">
        <v>37</v>
      </c>
      <c r="C18" s="9">
        <f>'1'!C18</f>
        <v>0</v>
      </c>
      <c r="D18" s="9">
        <f>'1'!D18</f>
        <v>0</v>
      </c>
      <c r="E18" s="9">
        <v>35</v>
      </c>
      <c r="F18" s="9">
        <v>32</v>
      </c>
      <c r="G18" s="9">
        <v>1</v>
      </c>
      <c r="H18" s="10">
        <f t="shared" si="3"/>
        <v>0.94285714285714284</v>
      </c>
      <c r="I18" s="9">
        <f t="shared" si="0"/>
        <v>2</v>
      </c>
      <c r="J18" s="10">
        <f t="shared" si="1"/>
        <v>5.7142857142857141E-2</v>
      </c>
      <c r="K18" s="9">
        <v>0</v>
      </c>
      <c r="L18" s="10">
        <f t="shared" si="2"/>
        <v>0</v>
      </c>
      <c r="M18" s="9">
        <v>85</v>
      </c>
      <c r="N18" s="15">
        <v>0.53</v>
      </c>
    </row>
    <row r="19" spans="1:14" s="11" customFormat="1" x14ac:dyDescent="0.2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5" thickBot="1" x14ac:dyDescent="0.25">
      <c r="A28" s="16" t="s">
        <v>23</v>
      </c>
      <c r="B28" s="17" t="s">
        <v>24</v>
      </c>
      <c r="C28" s="17" t="s">
        <v>24</v>
      </c>
      <c r="D28" s="17" t="s">
        <v>24</v>
      </c>
      <c r="E28" s="17">
        <f>SUM(E14:E27)</f>
        <v>117</v>
      </c>
      <c r="F28" s="17">
        <f>SUM(F14:F27)</f>
        <v>98</v>
      </c>
      <c r="G28" s="17">
        <f>SUM(G14:G27)</f>
        <v>13</v>
      </c>
      <c r="H28" s="18">
        <f>SUM(F28:G28)/E28</f>
        <v>0.94871794871794868</v>
      </c>
      <c r="I28" s="17">
        <f t="shared" si="0"/>
        <v>6</v>
      </c>
      <c r="J28" s="18">
        <f t="shared" si="1"/>
        <v>5.128205128205128E-2</v>
      </c>
      <c r="K28" s="17">
        <f>SUM(K14:K27)</f>
        <v>0</v>
      </c>
      <c r="L28" s="18">
        <f t="shared" si="2"/>
        <v>0</v>
      </c>
      <c r="M28" s="17">
        <f>AVERAGE(M14:M27)</f>
        <v>85.6</v>
      </c>
      <c r="N28" s="19">
        <f>AVERAGE(N14:N27)</f>
        <v>0.51</v>
      </c>
    </row>
    <row r="30" spans="1:14" ht="120" customHeight="1" x14ac:dyDescent="0.2">
      <c r="A30" s="39" t="s">
        <v>25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2" spans="1:14" x14ac:dyDescent="0.2">
      <c r="A32" s="12"/>
    </row>
    <row r="33" spans="1:10" x14ac:dyDescent="0.2">
      <c r="B33" s="33" t="s">
        <v>26</v>
      </c>
      <c r="C33" s="33"/>
      <c r="D33" s="33"/>
      <c r="G33" s="34" t="s">
        <v>27</v>
      </c>
      <c r="H33" s="34"/>
      <c r="I33" s="34"/>
      <c r="J33" s="34"/>
    </row>
    <row r="34" spans="1:10" ht="62.25" customHeight="1" x14ac:dyDescent="0.2">
      <c r="B34" s="35"/>
      <c r="C34" s="35"/>
      <c r="D34" s="35"/>
      <c r="G34" s="36"/>
      <c r="H34" s="36"/>
      <c r="I34" s="36"/>
      <c r="J34" s="36"/>
    </row>
    <row r="35" spans="1:10" hidden="1" x14ac:dyDescent="0.2">
      <c r="A35" s="29" t="e">
        <v>#REF!</v>
      </c>
      <c r="B35" s="29"/>
      <c r="C35" s="6"/>
      <c r="E35" s="29"/>
      <c r="F35" s="29"/>
      <c r="G35" s="29"/>
      <c r="H35" s="29"/>
    </row>
    <row r="36" spans="1:10" hidden="1" x14ac:dyDescent="0.2"/>
    <row r="37" spans="1:10" ht="45" customHeight="1" x14ac:dyDescent="0.2">
      <c r="B37" s="30" t="str">
        <f>B10</f>
        <v>Ing. Juan Merlin Chontal</v>
      </c>
      <c r="C37" s="30"/>
      <c r="D37" s="30"/>
      <c r="E37" s="13"/>
      <c r="F37" s="13"/>
      <c r="G37" s="30" t="str">
        <f>'4'!G39</f>
        <v>Ing. Yosafat Mortera Elias</v>
      </c>
      <c r="H37" s="30"/>
      <c r="I37" s="30"/>
      <c r="J37" s="30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4c96f4e2-f7db-4e02-b8f8-29de1b03c969"/>
    <ds:schemaRef ds:uri="d87f237c-3101-4265-aa9b-ec3b3a62240c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</vt:lpstr>
      <vt:lpstr>2</vt:lpstr>
      <vt:lpstr>3</vt:lpstr>
      <vt:lpstr>4</vt:lpstr>
      <vt:lpstr>Final</vt:lpstr>
      <vt:lpstr>'1'!Área_de_impresión</vt:lpstr>
      <vt:lpstr>'2'!Área_de_impresión</vt:lpstr>
      <vt:lpstr>'3'!Área_de_impresión</vt:lpstr>
      <vt:lpstr>'4'!Área_de_impresión</vt:lpstr>
      <vt:lpstr>Final!Área_de_impresión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Admin</cp:lastModifiedBy>
  <cp:revision/>
  <cp:lastPrinted>2024-11-09T00:03:09Z</cp:lastPrinted>
  <dcterms:created xsi:type="dcterms:W3CDTF">2021-11-22T14:45:25Z</dcterms:created>
  <dcterms:modified xsi:type="dcterms:W3CDTF">2025-05-19T21:41:58Z</dcterms:modified>
  <cp:category/>
  <cp:contentStatus/>
</cp:coreProperties>
</file>