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 FEB JUN 2025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0" l="1"/>
  <c r="I17" i="10" l="1"/>
  <c r="I15" i="10"/>
  <c r="I14" i="10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6" i="10"/>
  <c r="L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<sst xmlns="http://schemas.openxmlformats.org/spreadsheetml/2006/main" count="194" uniqueCount="50">
  <si>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</si>
  <si>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</si>
  <si>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</si>
  <si>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</si>
  <si>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</si>
  <si>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</si>
  <si>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</si>
  <si>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</si>
  <si>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</si>
  <si>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</si>
  <si>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</si>
  <si>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</si>
  <si>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</si>
  <si>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</si>
  <si>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</si>
  <si>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</si>
  <si>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</si>
  <si>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</si>
  <si>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</si>
  <si>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</si>
  <si>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</si>
  <si>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</si>
  <si>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</si>
  <si>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</si>
  <si>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</si>
  <si>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</si>
  <si>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</si>
  <si>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</si>
  <si>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</si>
  <si>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</si>
  <si>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</si>
  <si>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</si>
  <si>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</si>
  <si>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</si>
  <si>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</si>
  <si>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</si>
  <si>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</si>
  <si>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</si>
  <si>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</si>
  <si>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</si>
  <si>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</si>
  <si>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</si>
  <si>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</si>
  <si>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Electrónica de Potencia Aplicada</t>
  </si>
  <si>
    <t>Análisis de Circuitos Eléctricos</t>
  </si>
  <si>
    <t>611A</t>
  </si>
  <si>
    <t>611B</t>
  </si>
  <si>
    <t>411A</t>
  </si>
  <si>
    <t>411B</t>
  </si>
  <si>
    <t>FEBRERO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</si>
</sst>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13" zoomScale="98" zoomScaleNormal="98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5" width="11.42578125" style="1"/>
    <col min="16" max="16" width="20.5703125" style="1" customWidth="1"/>
    <col min="17" max="16384" width="11.42578125" style="1"/>
  </cols>
  <sheetData>
    <row r="1" spans="1:15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5" x14ac:dyDescent="0.2">
      <c r="A6" s="45" t="s">
        <v>2</v>
      </c>
      <c r="B6" s="45"/>
      <c r="C6" s="45"/>
      <c r="D6" s="45"/>
      <c r="E6" s="46" t="s">
        <v>33</v>
      </c>
      <c r="F6" s="46"/>
      <c r="G6" s="46"/>
      <c r="H6" s="46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6">
        <v>4</v>
      </c>
      <c r="C8" s="36"/>
      <c r="D8" s="14" t="s">
        <v>4</v>
      </c>
      <c r="E8" s="5">
        <v>4</v>
      </c>
      <c r="G8" s="4" t="s">
        <v>5</v>
      </c>
      <c r="H8" s="5">
        <v>2</v>
      </c>
      <c r="I8" s="42" t="s">
        <v>6</v>
      </c>
      <c r="J8" s="42"/>
      <c r="K8" s="42"/>
      <c r="L8" s="36" t="s">
        <v>49</v>
      </c>
      <c r="M8" s="36"/>
      <c r="N8" s="36"/>
    </row>
    <row r="10" spans="1:15" x14ac:dyDescent="0.2">
      <c r="A10" s="4" t="s">
        <v>7</v>
      </c>
      <c r="B10" s="36" t="s">
        <v>42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3" t="s">
        <v>8</v>
      </c>
      <c r="B12" s="40" t="s">
        <v>9</v>
      </c>
      <c r="C12" s="40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7" t="s">
        <v>20</v>
      </c>
    </row>
    <row r="13" spans="1:15" ht="13.5" thickBot="1" x14ac:dyDescent="0.25">
      <c r="A13" s="44"/>
      <c r="B13" s="41"/>
      <c r="C13" s="41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8"/>
    </row>
    <row r="14" spans="1:15" s="11" customFormat="1" ht="13.5" thickBot="1" x14ac:dyDescent="0.25">
      <c r="A14" s="8" t="s">
        <v>43</v>
      </c>
      <c r="B14" s="9">
        <v>4</v>
      </c>
      <c r="C14" s="9" t="s">
        <v>45</v>
      </c>
      <c r="D14" s="9" t="s">
        <v>32</v>
      </c>
      <c r="E14" s="9">
        <v>15</v>
      </c>
      <c r="F14" s="25">
        <v>12</v>
      </c>
      <c r="G14" s="9"/>
      <c r="H14" s="10"/>
      <c r="I14" s="9">
        <f>E14-F14</f>
        <v>3</v>
      </c>
      <c r="J14" s="10"/>
      <c r="K14" s="9">
        <v>0</v>
      </c>
      <c r="L14" s="10">
        <f t="shared" ref="L14:L28" si="0">K14/E14</f>
        <v>0</v>
      </c>
      <c r="M14" s="21">
        <v>66</v>
      </c>
      <c r="N14" s="26">
        <v>0.8</v>
      </c>
      <c r="O14" s="23"/>
    </row>
    <row r="15" spans="1:15" s="11" customFormat="1" ht="13.5" thickBot="1" x14ac:dyDescent="0.25">
      <c r="A15" s="8" t="s">
        <v>43</v>
      </c>
      <c r="B15" s="9">
        <v>4</v>
      </c>
      <c r="C15" s="9" t="s">
        <v>46</v>
      </c>
      <c r="D15" s="9" t="s">
        <v>32</v>
      </c>
      <c r="E15" s="9">
        <v>15</v>
      </c>
      <c r="F15" s="25">
        <v>10</v>
      </c>
      <c r="G15" s="9"/>
      <c r="H15" s="10"/>
      <c r="I15" s="9">
        <f>E15-F15</f>
        <v>5</v>
      </c>
      <c r="J15" s="10"/>
      <c r="K15" s="9">
        <v>0</v>
      </c>
      <c r="L15" s="10">
        <f t="shared" si="0"/>
        <v>0</v>
      </c>
      <c r="M15" s="21">
        <v>53</v>
      </c>
      <c r="N15" s="26">
        <v>0.67</v>
      </c>
    </row>
    <row r="16" spans="1:15" s="11" customFormat="1" ht="13.5" thickBot="1" x14ac:dyDescent="0.25">
      <c r="A16" s="8" t="s">
        <v>44</v>
      </c>
      <c r="B16" s="9">
        <v>4</v>
      </c>
      <c r="C16" s="9" t="s">
        <v>47</v>
      </c>
      <c r="D16" s="9" t="s">
        <v>32</v>
      </c>
      <c r="E16" s="9">
        <v>21</v>
      </c>
      <c r="F16" s="25">
        <v>18</v>
      </c>
      <c r="G16" s="9"/>
      <c r="H16" s="10"/>
      <c r="I16" s="9">
        <f>E16-F16</f>
        <v>3</v>
      </c>
      <c r="J16" s="10"/>
      <c r="K16" s="9">
        <v>0</v>
      </c>
      <c r="L16" s="10">
        <f t="shared" si="0"/>
        <v>0</v>
      </c>
      <c r="M16" s="21">
        <v>65</v>
      </c>
      <c r="N16" s="26">
        <v>0.86</v>
      </c>
    </row>
    <row r="17" spans="1:16" s="11" customFormat="1" x14ac:dyDescent="0.2">
      <c r="A17" s="8" t="s">
        <v>44</v>
      </c>
      <c r="B17" s="9">
        <v>4</v>
      </c>
      <c r="C17" s="9" t="s">
        <v>48</v>
      </c>
      <c r="D17" s="9" t="s">
        <v>32</v>
      </c>
      <c r="E17" s="9">
        <v>19</v>
      </c>
      <c r="F17" s="28">
        <v>16</v>
      </c>
      <c r="G17" s="9"/>
      <c r="H17" s="10"/>
      <c r="I17" s="9">
        <f>E17-F17</f>
        <v>3</v>
      </c>
      <c r="J17" s="10"/>
      <c r="K17" s="9">
        <v>0</v>
      </c>
      <c r="L17" s="10">
        <v>0</v>
      </c>
      <c r="M17" s="21">
        <v>67</v>
      </c>
      <c r="N17" s="26">
        <v>0.84</v>
      </c>
    </row>
    <row r="18" spans="1:16" s="11" customFormat="1" ht="13.5" thickBot="1" x14ac:dyDescent="0.25">
      <c r="A18" s="8"/>
      <c r="B18" s="9"/>
      <c r="C18" s="9"/>
      <c r="D18" s="9"/>
      <c r="E18" s="9"/>
      <c r="F18" s="27"/>
      <c r="G18" s="9"/>
      <c r="H18" s="10"/>
      <c r="I18" s="9"/>
      <c r="J18" s="10"/>
      <c r="K18" s="9"/>
      <c r="L18" s="10"/>
      <c r="M18" s="21"/>
      <c r="N18" s="26"/>
    </row>
    <row r="19" spans="1:16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6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6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6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6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6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  <c r="P24" s="11">
        <v>18</v>
      </c>
    </row>
    <row r="25" spans="1:16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6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6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6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56</v>
      </c>
      <c r="G28" s="17">
        <f>SUM(G14:G27)</f>
        <v>0</v>
      </c>
      <c r="H28" s="18"/>
      <c r="I28" s="17">
        <f>(E28-SUM(F28:G28))-K28</f>
        <v>14</v>
      </c>
      <c r="J28" s="18"/>
      <c r="K28" s="17">
        <f>SUM(K14:K27)</f>
        <v>0</v>
      </c>
      <c r="L28" s="18">
        <f t="shared" si="0"/>
        <v>0</v>
      </c>
      <c r="M28" s="22">
        <f>AVERAGE(M14:M27)</f>
        <v>62.75</v>
      </c>
      <c r="N28" s="19">
        <f>AVERAGE(N14:N27)</f>
        <v>0.79249999999999998</v>
      </c>
    </row>
    <row r="30" spans="1:16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6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Ing. Juan Merlin Chontal</v>
      </c>
      <c r="C37" s="30"/>
      <c r="D37" s="30"/>
      <c r="E37" s="13"/>
      <c r="F37" s="13"/>
      <c r="G37" s="30" t="s">
        <v>41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2" t="s">
        <v>6</v>
      </c>
      <c r="J8" s="42"/>
      <c r="K8" s="42"/>
      <c r="L8" s="36" t="str">
        <f>'1'!L8</f>
        <v>FEBRERO JUNIO 2025</v>
      </c>
      <c r="M8" s="36"/>
      <c r="N8" s="36"/>
    </row>
    <row r="10" spans="1:14" x14ac:dyDescent="0.2">
      <c r="A10" s="4" t="s">
        <v>7</v>
      </c>
      <c r="B10" s="36" t="str">
        <f>'1'!B10</f>
        <v>Ing. Juan Merlin Chontal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8</v>
      </c>
      <c r="B12" s="40" t="s">
        <v>9</v>
      </c>
      <c r="C12" s="40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7" t="s">
        <v>20</v>
      </c>
    </row>
    <row r="13" spans="1:14" x14ac:dyDescent="0.2">
      <c r="A13" s="44"/>
      <c r="B13" s="41"/>
      <c r="C13" s="41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24" t="str">
        <f>'1'!A14</f>
        <v>Electrónica de Potencia Aplicada</v>
      </c>
      <c r="B14" s="9" t="s">
        <v>34</v>
      </c>
      <c r="C14" s="9" t="str">
        <f>'1'!C14</f>
        <v>611A</v>
      </c>
      <c r="D14" s="9" t="str">
        <f>'1'!D14</f>
        <v>IMCT</v>
      </c>
      <c r="E14" s="9">
        <f>'1'!E14</f>
        <v>15</v>
      </c>
      <c r="F14" s="9">
        <v>18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de Potencia Aplicada</v>
      </c>
      <c r="B15" s="9" t="s">
        <v>34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Análisis de Circuitos Eléctricos</v>
      </c>
      <c r="B16" s="9" t="s">
        <v>34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17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Análisis de Circuitos Eléctricos</v>
      </c>
      <c r="B17" s="9" t="s">
        <v>34</v>
      </c>
      <c r="C17" s="9" t="str">
        <f>'1'!C17</f>
        <v>411B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78</v>
      </c>
      <c r="F28" s="17">
        <f>SUM(F14:F27)</f>
        <v>72</v>
      </c>
      <c r="G28" s="17">
        <f>SUM(G14:G27)</f>
        <v>0</v>
      </c>
      <c r="H28" s="18">
        <f>SUM(F28:G28)/E28</f>
        <v>0.92307692307692313</v>
      </c>
      <c r="I28" s="17">
        <f t="shared" si="0"/>
        <v>6</v>
      </c>
      <c r="J28" s="18">
        <f t="shared" ref="J28" si="2">I28/E28</f>
        <v>7.6923076923076927E-2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Ing. Juan Merlin Chontal</v>
      </c>
      <c r="C37" s="30"/>
      <c r="D37" s="30"/>
      <c r="E37" s="13"/>
      <c r="F37" s="13"/>
      <c r="G37" s="30" t="str">
        <f>'1'!G37</f>
        <v>Ing. Yosafat Mortera Elias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2" t="s">
        <v>6</v>
      </c>
      <c r="J8" s="42"/>
      <c r="K8" s="42"/>
      <c r="L8" s="36" t="str">
        <f>'1'!L8</f>
        <v>FEBRERO JUNIO 2025</v>
      </c>
      <c r="M8" s="36"/>
      <c r="N8" s="36"/>
    </row>
    <row r="10" spans="1:14" x14ac:dyDescent="0.2">
      <c r="A10" s="4" t="s">
        <v>7</v>
      </c>
      <c r="B10" s="36" t="str">
        <f>'1'!B10</f>
        <v>Ing. Juan Merlin Chontal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8</v>
      </c>
      <c r="B12" s="40" t="s">
        <v>9</v>
      </c>
      <c r="C12" s="40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7" t="s">
        <v>20</v>
      </c>
    </row>
    <row r="13" spans="1:14" x14ac:dyDescent="0.2">
      <c r="A13" s="44"/>
      <c r="B13" s="41"/>
      <c r="C13" s="41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9" t="str">
        <f>'1'!A14</f>
        <v>Electrónica de Potencia Aplicada</v>
      </c>
      <c r="B14" s="9" t="s">
        <v>36</v>
      </c>
      <c r="C14" s="9" t="str">
        <f>'1'!C14</f>
        <v>611A</v>
      </c>
      <c r="D14" s="9" t="str">
        <f>'1'!D14</f>
        <v>IMCT</v>
      </c>
      <c r="E14" s="9">
        <f>'2'!E14</f>
        <v>15</v>
      </c>
      <c r="F14" s="9">
        <v>18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36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Análisis de Circuitos Eléctricos</v>
      </c>
      <c r="B16" s="9" t="s">
        <v>36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Análisis de Circuitos Eléctricos</v>
      </c>
      <c r="B17" s="9" t="s">
        <v>36</v>
      </c>
      <c r="C17" s="9" t="str">
        <f>'1'!C17</f>
        <v>411B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72</v>
      </c>
      <c r="G28" s="17">
        <f>SUM(G14:G27)</f>
        <v>0</v>
      </c>
      <c r="H28" s="18">
        <f>SUM(F28:G28)/E28</f>
        <v>0.63716814159292035</v>
      </c>
      <c r="I28" s="17">
        <f t="shared" si="0"/>
        <v>41</v>
      </c>
      <c r="J28" s="18">
        <f t="shared" ref="J28" si="2">I28/E28</f>
        <v>0.36283185840707965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Ing. Juan Merlin Chontal</v>
      </c>
      <c r="C37" s="30"/>
      <c r="D37" s="30"/>
      <c r="E37" s="13"/>
      <c r="F37" s="13"/>
      <c r="G37" s="30" t="str">
        <f>'2'!G37</f>
        <v>Ing. Yosafat Mortera Elias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2" t="s">
        <v>6</v>
      </c>
      <c r="J8" s="42"/>
      <c r="K8" s="42"/>
      <c r="L8" s="36" t="str">
        <f>'1'!L8</f>
        <v>FEBRERO JUNIO 2025</v>
      </c>
      <c r="M8" s="36"/>
      <c r="N8" s="36"/>
    </row>
    <row r="10" spans="1:14" x14ac:dyDescent="0.2">
      <c r="A10" s="4" t="s">
        <v>7</v>
      </c>
      <c r="B10" s="36" t="str">
        <f>'1'!B10</f>
        <v>Ing. Juan Merlin Chontal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8</v>
      </c>
      <c r="B12" s="40" t="s">
        <v>9</v>
      </c>
      <c r="C12" s="40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7" t="s">
        <v>20</v>
      </c>
    </row>
    <row r="13" spans="1:14" x14ac:dyDescent="0.2">
      <c r="A13" s="44"/>
      <c r="B13" s="41"/>
      <c r="C13" s="41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9" t="str">
        <f>'1'!A14</f>
        <v>Electrónica de Potencia Aplicada</v>
      </c>
      <c r="B14" s="9">
        <v>4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de Potencia Aplicada</v>
      </c>
      <c r="B15" s="9">
        <v>4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Análisis de Circuitos Eléctricos</v>
      </c>
      <c r="B18" s="9">
        <v>4</v>
      </c>
      <c r="C18" s="9" t="str">
        <f>'1'!C16</f>
        <v>411A</v>
      </c>
      <c r="D18" s="9" t="str">
        <f>'1'!D16</f>
        <v>IMCT</v>
      </c>
      <c r="E18" s="9">
        <f>'1'!E16</f>
        <v>21</v>
      </c>
      <c r="F18" s="9">
        <v>20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Análisis de Circuitos Eléctricos</v>
      </c>
      <c r="B19" s="9">
        <v>4</v>
      </c>
      <c r="C19" s="9" t="str">
        <f>'1'!C17</f>
        <v>411B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187</v>
      </c>
      <c r="F30" s="17">
        <f>SUM(F14:F29)</f>
        <v>173</v>
      </c>
      <c r="G30" s="17">
        <f>SUM(G14:G29)</f>
        <v>0</v>
      </c>
      <c r="H30" s="18">
        <f>SUM(F30:G30)/E30</f>
        <v>0.92513368983957223</v>
      </c>
      <c r="I30" s="17">
        <f t="shared" si="0"/>
        <v>14</v>
      </c>
      <c r="J30" s="18">
        <f t="shared" ref="J30" si="4">I30/E30</f>
        <v>7.4866310160427801E-2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9" t="s">
        <v>25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4" spans="1:10" x14ac:dyDescent="0.2">
      <c r="A34" s="12"/>
    </row>
    <row r="35" spans="1:10" x14ac:dyDescent="0.2">
      <c r="B35" s="33" t="s">
        <v>26</v>
      </c>
      <c r="C35" s="33"/>
      <c r="D35" s="33"/>
      <c r="G35" s="34" t="s">
        <v>27</v>
      </c>
      <c r="H35" s="34"/>
      <c r="I35" s="34"/>
      <c r="J35" s="34"/>
    </row>
    <row r="36" spans="1:10" ht="62.25" customHeight="1" x14ac:dyDescent="0.2">
      <c r="B36" s="35"/>
      <c r="C36" s="35"/>
      <c r="D36" s="35"/>
      <c r="G36" s="36"/>
      <c r="H36" s="36"/>
      <c r="I36" s="36"/>
      <c r="J36" s="36"/>
    </row>
    <row r="37" spans="1:10" hidden="1" x14ac:dyDescent="0.2">
      <c r="A37" s="29" t="e">
        <v>#REF!</v>
      </c>
      <c r="B37" s="29"/>
      <c r="C37" s="6"/>
      <c r="E37" s="29"/>
      <c r="F37" s="29"/>
      <c r="G37" s="29"/>
      <c r="H37" s="29"/>
    </row>
    <row r="38" spans="1:10" hidden="1" x14ac:dyDescent="0.2"/>
    <row r="39" spans="1:10" ht="45" customHeight="1" x14ac:dyDescent="0.2">
      <c r="B39" s="30" t="str">
        <f>B10</f>
        <v>Ing. Juan Merlin Chontal</v>
      </c>
      <c r="C39" s="30"/>
      <c r="D39" s="30"/>
      <c r="E39" s="13"/>
      <c r="F39" s="13"/>
      <c r="G39" s="30" t="str">
        <f>'3'!G37</f>
        <v>Ing. Yosafat Mortera Elias</v>
      </c>
      <c r="H39" s="30"/>
      <c r="I39" s="30"/>
      <c r="J39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28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2" t="s">
        <v>6</v>
      </c>
      <c r="J8" s="42"/>
      <c r="K8" s="42"/>
      <c r="L8" s="36" t="str">
        <f>'1'!L8</f>
        <v>FEBRERO JUNIO 2025</v>
      </c>
      <c r="M8" s="36"/>
      <c r="N8" s="36"/>
    </row>
    <row r="10" spans="1:14" x14ac:dyDescent="0.2">
      <c r="A10" s="4" t="s">
        <v>7</v>
      </c>
      <c r="B10" s="36" t="str">
        <f>'1'!B10</f>
        <v>Ing. Juan Merlin Chontal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8</v>
      </c>
      <c r="B12" s="40" t="s">
        <v>9</v>
      </c>
      <c r="C12" s="40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7" t="s">
        <v>20</v>
      </c>
    </row>
    <row r="13" spans="1:14" x14ac:dyDescent="0.2">
      <c r="A13" s="44"/>
      <c r="B13" s="41"/>
      <c r="C13" s="41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9" t="str">
        <f>'1'!A14</f>
        <v>Electrónica de Potencia Aplicada</v>
      </c>
      <c r="B14" s="9" t="s">
        <v>37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37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Análisis de Circuitos Eléctricos</v>
      </c>
      <c r="B16" s="9" t="s">
        <v>37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15</v>
      </c>
      <c r="G16" s="9">
        <v>5</v>
      </c>
      <c r="H16" s="10">
        <f t="shared" si="3"/>
        <v>0.95238095238095233</v>
      </c>
      <c r="I16" s="9">
        <f t="shared" si="0"/>
        <v>1</v>
      </c>
      <c r="J16" s="10">
        <f t="shared" si="1"/>
        <v>4.7619047619047616E-2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Análisis de Circuitos Eléctricos</v>
      </c>
      <c r="B17" s="9" t="s">
        <v>37</v>
      </c>
      <c r="C17" s="9" t="str">
        <f>'1'!C17</f>
        <v>411B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98</v>
      </c>
      <c r="G28" s="17">
        <f>SUM(G14:G27)</f>
        <v>13</v>
      </c>
      <c r="H28" s="18">
        <f>SUM(F28:G28)/E28</f>
        <v>0.94871794871794868</v>
      </c>
      <c r="I28" s="17">
        <f t="shared" si="0"/>
        <v>6</v>
      </c>
      <c r="J28" s="18">
        <f t="shared" si="1"/>
        <v>5.128205128205128E-2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Ing. Juan Merlin Chontal</v>
      </c>
      <c r="C37" s="30"/>
      <c r="D37" s="30"/>
      <c r="E37" s="13"/>
      <c r="F37" s="13"/>
      <c r="G37" s="30" t="str">
        <f>'4'!G39</f>
        <v>Ing. Yosafat Mortera Elias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2024-11-09T00:03:09Z</cp:lastPrinted>
  <dcterms:created xsi:type="dcterms:W3CDTF">2021-11-22T14:45:25Z</dcterms:created>
  <dcterms:modified xsi:type="dcterms:W3CDTF">2025-06-09T19:51:09Z</dcterms:modified>
  <cp:category/>
  <cp:contentStatus/>
</cp:coreProperties>
</file>