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d.docs.live.net/0fb83791997693dd/Escritorio/EDGAR Y ARA 24-25/EDGAR 2025/REPORTES/"/>
    </mc:Choice>
  </mc:AlternateContent>
  <xr:revisionPtr revIDLastSave="105" documentId="8_{C66C4C52-2B62-4134-B521-EB4246642CE2}" xr6:coauthVersionLast="47" xr6:coauthVersionMax="47" xr10:uidLastSave="{5CEA777B-4E2B-466A-9501-E7CF75F9C302}"/>
  <bookViews>
    <workbookView xWindow="-120" yWindow="-120" windowWidth="20730" windowHeight="11040" activeTab="2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24" l="1"/>
  <c r="D17" i="24"/>
  <c r="C17" i="25"/>
  <c r="C16" i="25"/>
  <c r="C15" i="25"/>
  <c r="C14" i="25"/>
  <c r="A16" i="23"/>
  <c r="A15" i="23"/>
  <c r="A14" i="23"/>
  <c r="B37" i="25" l="1"/>
  <c r="N28" i="25"/>
  <c r="M28" i="25"/>
  <c r="K28" i="25"/>
  <c r="G28" i="25"/>
  <c r="F28" i="25"/>
  <c r="L17" i="25"/>
  <c r="L16" i="25"/>
  <c r="J16" i="25"/>
  <c r="A16" i="25"/>
  <c r="L15" i="25"/>
  <c r="B10" i="25"/>
  <c r="E8" i="25"/>
  <c r="N28" i="24"/>
  <c r="M28" i="24"/>
  <c r="K28" i="24"/>
  <c r="F28" i="24"/>
  <c r="L17" i="24"/>
  <c r="I17" i="24"/>
  <c r="C17" i="24"/>
  <c r="A17" i="24"/>
  <c r="L16" i="24"/>
  <c r="C16" i="24"/>
  <c r="A16" i="24"/>
  <c r="L15" i="24"/>
  <c r="I15" i="24"/>
  <c r="C15" i="24"/>
  <c r="A15" i="24"/>
  <c r="L14" i="24"/>
  <c r="E28" i="24"/>
  <c r="C14" i="24"/>
  <c r="A14" i="24"/>
  <c r="B10" i="24"/>
  <c r="B37" i="24" s="1"/>
  <c r="L8" i="24"/>
  <c r="H8" i="24"/>
  <c r="E8" i="24"/>
  <c r="B37" i="23"/>
  <c r="N28" i="23"/>
  <c r="M28" i="23"/>
  <c r="K28" i="23"/>
  <c r="F28" i="23"/>
  <c r="L16" i="23"/>
  <c r="L15" i="23"/>
  <c r="L14" i="23"/>
  <c r="E28" i="23"/>
  <c r="B10" i="23"/>
  <c r="L8" i="23"/>
  <c r="H8" i="23"/>
  <c r="E8" i="23"/>
  <c r="K28" i="22"/>
  <c r="E28" i="22"/>
  <c r="L16" i="22"/>
  <c r="A16" i="22"/>
  <c r="L15" i="22"/>
  <c r="A15" i="22"/>
  <c r="L14" i="22"/>
  <c r="A14" i="22"/>
  <c r="B10" i="22"/>
  <c r="B37" i="22" s="1"/>
  <c r="L8" i="22"/>
  <c r="E8" i="22"/>
  <c r="B37" i="10"/>
  <c r="N28" i="10"/>
  <c r="M28" i="10"/>
  <c r="K28" i="10"/>
  <c r="F28" i="10"/>
  <c r="E28" i="10"/>
  <c r="L16" i="10"/>
  <c r="I16" i="10"/>
  <c r="L15" i="10"/>
  <c r="I15" i="10"/>
  <c r="L14" i="10"/>
  <c r="L28" i="23" l="1"/>
  <c r="L28" i="22"/>
  <c r="I28" i="10"/>
  <c r="L28" i="10"/>
  <c r="E28" i="25"/>
  <c r="I28" i="25" s="1"/>
  <c r="J28" i="25" s="1"/>
  <c r="I28" i="24"/>
  <c r="H28" i="24"/>
  <c r="L28" i="24"/>
  <c r="J15" i="25"/>
  <c r="J17" i="25"/>
  <c r="I16" i="24"/>
  <c r="H16" i="25"/>
  <c r="L28" i="25" l="1"/>
  <c r="H28" i="25"/>
  <c r="D14" i="23" l="1"/>
  <c r="D14" i="22"/>
  <c r="D14" i="25"/>
  <c r="D15" i="23"/>
  <c r="D15" i="25"/>
  <c r="D15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<sst xmlns="http://schemas.openxmlformats.org/spreadsheetml/2006/main" count="209" uniqueCount="52">
  <si>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</si>
  <si>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</si>
  <si>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</si>
  <si>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</si>
  <si>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</si>
  <si>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</si>
  <si>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</si>
  <si>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</si>
  <si>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</si>
  <si>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</si>
  <si>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</si>
  <si>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</si>
  <si>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</si>
  <si>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</si>
  <si>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</si>
  <si>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</si>
  <si>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</si>
  <si>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</si>
  <si>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</si>
  <si>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</si>
  <si>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</si>
  <si>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</si>
  <si>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</si>
  <si>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</si>
  <si>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</si>
  <si>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</si>
  <si>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</si>
  <si>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</si>
  <si>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</si>
  <si>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</si>
  <si>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</si>
  <si>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DEPARTAMENTO CIENCIAS BÁSICAS</t>
  </si>
  <si>
    <t xml:space="preserve"> </t>
  </si>
  <si>
    <t>D.E. TONATIUH SOSME SANCHEZ</t>
  </si>
  <si>
    <t>ING. EDGAR ROMAN CARDENAS</t>
  </si>
  <si>
    <t>CALCULO VECTORIAL</t>
  </si>
  <si>
    <t>IIND</t>
  </si>
  <si>
    <t>ISIC</t>
  </si>
  <si>
    <t>II</t>
  </si>
  <si>
    <t>T</t>
  </si>
  <si>
    <t>IEME</t>
  </si>
  <si>
    <t>DEPARTAMENTO DE CIENCIAS BASICAS</t>
  </si>
  <si>
    <t>ING. TONATIUH SOSME SANCHEZ</t>
  </si>
  <si>
    <t>III</t>
  </si>
  <si>
    <t>IV</t>
  </si>
  <si>
    <t>MC. TONATIUH SOSME SANCHEZ</t>
  </si>
  <si>
    <t>AGOSTO-DICIEMBRE 2024</t>
  </si>
  <si>
    <t>FEBRERO-JUNIO 2025</t>
  </si>
  <si>
    <t>202 B</t>
  </si>
  <si>
    <t>202 A</t>
  </si>
  <si>
    <t>402 B</t>
  </si>
  <si>
    <t>ECUACIONES DIFERENCIALES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</si>
</sst>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7"/>
  <sheetViews>
    <sheetView topLeftCell="A12" zoomScale="77" zoomScaleNormal="85" zoomScaleSheetLayoutView="100" workbookViewId="0">
      <selection activeCell="S30" sqref="S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1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x14ac:dyDescent="0.2">
      <c r="A8" s="4" t="s">
        <v>3</v>
      </c>
      <c r="B8" s="28" t="s">
        <v>4</v>
      </c>
      <c r="C8" s="28"/>
      <c r="D8" s="14" t="s">
        <v>5</v>
      </c>
      <c r="E8" s="5">
        <v>3</v>
      </c>
      <c r="G8" s="4" t="s">
        <v>6</v>
      </c>
      <c r="H8" s="5">
        <v>2</v>
      </c>
      <c r="I8" s="35" t="s">
        <v>7</v>
      </c>
      <c r="J8" s="35"/>
      <c r="K8" s="35"/>
      <c r="L8" s="38" t="s">
        <v>47</v>
      </c>
      <c r="M8" s="38"/>
      <c r="N8" s="38"/>
      <c r="O8" s="38"/>
    </row>
    <row r="10" spans="1:15" x14ac:dyDescent="0.2">
      <c r="A10" s="4" t="s">
        <v>8</v>
      </c>
      <c r="B10" s="28" t="s">
        <v>34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35</v>
      </c>
      <c r="B14" s="9" t="s">
        <v>21</v>
      </c>
      <c r="C14" s="9" t="s">
        <v>48</v>
      </c>
      <c r="D14" s="9" t="s">
        <v>40</v>
      </c>
      <c r="E14" s="9">
        <v>37</v>
      </c>
      <c r="F14" s="9">
        <v>1</v>
      </c>
      <c r="G14" s="9"/>
      <c r="H14" s="10"/>
      <c r="I14" s="9">
        <v>1</v>
      </c>
      <c r="J14" s="10"/>
      <c r="K14" s="9">
        <v>0</v>
      </c>
      <c r="L14" s="10">
        <f>K14/E14</f>
        <v>0</v>
      </c>
      <c r="M14" s="9">
        <v>4</v>
      </c>
      <c r="N14" s="15">
        <v>0.05</v>
      </c>
    </row>
    <row r="15" spans="1:15" s="11" customFormat="1" ht="25.5" x14ac:dyDescent="0.2">
      <c r="A15" s="9" t="s">
        <v>35</v>
      </c>
      <c r="B15" s="9" t="s">
        <v>21</v>
      </c>
      <c r="C15" s="9" t="s">
        <v>49</v>
      </c>
      <c r="D15" s="9" t="s">
        <v>40</v>
      </c>
      <c r="E15" s="9">
        <v>37</v>
      </c>
      <c r="F15" s="9">
        <v>1</v>
      </c>
      <c r="G15" s="9"/>
      <c r="H15" s="10"/>
      <c r="I15" s="9">
        <f>(E15-SUM(F15:G15))-K15</f>
        <v>36</v>
      </c>
      <c r="J15" s="10"/>
      <c r="K15" s="9">
        <v>0</v>
      </c>
      <c r="L15" s="10">
        <f>K15/E15</f>
        <v>0</v>
      </c>
      <c r="M15" s="9">
        <v>2</v>
      </c>
      <c r="N15" s="15">
        <v>0.03</v>
      </c>
    </row>
    <row r="16" spans="1:15" s="11" customFormat="1" ht="25.5" x14ac:dyDescent="0.2">
      <c r="A16" s="9" t="s">
        <v>51</v>
      </c>
      <c r="B16" s="9" t="s">
        <v>21</v>
      </c>
      <c r="C16" s="9" t="s">
        <v>50</v>
      </c>
      <c r="D16" s="9" t="s">
        <v>40</v>
      </c>
      <c r="E16" s="9">
        <v>25</v>
      </c>
      <c r="F16" s="9">
        <v>3</v>
      </c>
      <c r="G16" s="9"/>
      <c r="H16" s="10"/>
      <c r="I16" s="9">
        <f>(E16-SUM(F16:G16))-K16</f>
        <v>22</v>
      </c>
      <c r="J16" s="10"/>
      <c r="K16" s="9">
        <v>0</v>
      </c>
      <c r="L16" s="10">
        <f>K16/E16</f>
        <v>0</v>
      </c>
      <c r="M16" s="9">
        <v>8</v>
      </c>
      <c r="N16" s="15">
        <v>0.12</v>
      </c>
    </row>
    <row r="17" spans="1:18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8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8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8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8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  <c r="R21" s="11" t="s">
        <v>32</v>
      </c>
    </row>
    <row r="22" spans="1:18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8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8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8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8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8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8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5</v>
      </c>
      <c r="G28" s="17"/>
      <c r="H28" s="18"/>
      <c r="I28" s="17">
        <f>(E28-SUM(F28:G28))-K28</f>
        <v>94</v>
      </c>
      <c r="J28" s="18"/>
      <c r="K28" s="17">
        <f>SUM(K14:K27)</f>
        <v>0</v>
      </c>
      <c r="L28" s="18">
        <f>K28/E28</f>
        <v>0</v>
      </c>
      <c r="M28" s="17">
        <f>AVERAGE(M14:M27)</f>
        <v>4.666666666666667</v>
      </c>
      <c r="N28" s="19">
        <f>AVERAGE(N14:N27)</f>
        <v>6.6666666666666666E-2</v>
      </c>
    </row>
    <row r="30" spans="1:18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8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33</v>
      </c>
      <c r="H37" s="22"/>
      <c r="I37" s="22"/>
      <c r="J37" s="22"/>
    </row>
  </sheetData>
  <mergeCells count="31">
    <mergeCell ref="L8:O8"/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opLeftCell="A10" zoomScale="90" zoomScaleNormal="90" zoomScaleSheetLayoutView="100" workbookViewId="0">
      <selection activeCell="M14" sqref="M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12.28515625" style="1" customWidth="1"/>
    <col min="9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f>'1'!E8</f>
        <v>3</v>
      </c>
      <c r="F8"/>
      <c r="G8" s="4" t="s">
        <v>6</v>
      </c>
      <c r="H8" s="5">
        <v>3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38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26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5.5" x14ac:dyDescent="0.2">
      <c r="A15" s="9" t="str">
        <f>'1'!A15</f>
        <v>CALCULO VECTORIAL</v>
      </c>
      <c r="B15" s="9" t="s">
        <v>38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32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5.5" x14ac:dyDescent="0.2">
      <c r="A16" s="9" t="str">
        <f>'1'!A16</f>
        <v>ECUACIONES DIFERENCIALES</v>
      </c>
      <c r="B16" s="9" t="s">
        <v>38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20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v>101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/>
      <c r="N28" s="19"/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42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tabSelected="1" zoomScale="85" zoomScaleNormal="85" zoomScaleSheetLayoutView="100" workbookViewId="0">
      <selection activeCell="M14" sqref="M14:N1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/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43</v>
      </c>
      <c r="C14" s="9" t="s">
        <v>48</v>
      </c>
      <c r="D14" s="9" t="str">
        <f>'1'!D14</f>
        <v>IEME</v>
      </c>
      <c r="E14" s="9">
        <v>37</v>
      </c>
      <c r="F14" s="9">
        <v>11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25</v>
      </c>
      <c r="N14" s="15">
        <v>0.3</v>
      </c>
    </row>
    <row r="15" spans="1:14" s="11" customFormat="1" ht="25.5" x14ac:dyDescent="0.2">
      <c r="A15" s="9" t="str">
        <f>'1'!A15</f>
        <v>CALCULO VECTORIAL</v>
      </c>
      <c r="B15" s="9" t="s">
        <v>43</v>
      </c>
      <c r="C15" s="9" t="s">
        <v>49</v>
      </c>
      <c r="D15" s="9" t="str">
        <f>'1'!D15</f>
        <v>IEME</v>
      </c>
      <c r="E15" s="9">
        <v>37</v>
      </c>
      <c r="F15" s="9">
        <v>5</v>
      </c>
      <c r="G15" s="9"/>
      <c r="H15" s="10"/>
      <c r="I15" s="9">
        <v>0</v>
      </c>
      <c r="J15" s="10"/>
      <c r="K15" s="9">
        <v>0</v>
      </c>
      <c r="L15" s="10">
        <f>K15/E15</f>
        <v>0</v>
      </c>
      <c r="M15" s="9">
        <v>10</v>
      </c>
      <c r="N15" s="15">
        <v>0.13</v>
      </c>
    </row>
    <row r="16" spans="1:14" s="11" customFormat="1" ht="25.5" x14ac:dyDescent="0.2">
      <c r="A16" s="9" t="str">
        <f>'1'!A16</f>
        <v>ECUACIONES DIFERENCIALES</v>
      </c>
      <c r="B16" s="9" t="s">
        <v>43</v>
      </c>
      <c r="C16" s="9" t="s">
        <v>50</v>
      </c>
      <c r="D16" s="9" t="s">
        <v>40</v>
      </c>
      <c r="E16" s="9">
        <v>25</v>
      </c>
      <c r="F16" s="9">
        <v>5</v>
      </c>
      <c r="G16" s="9"/>
      <c r="H16" s="10"/>
      <c r="I16" s="9">
        <v>0</v>
      </c>
      <c r="J16" s="10"/>
      <c r="K16" s="9">
        <v>0</v>
      </c>
      <c r="L16" s="10">
        <f>K16/E16</f>
        <v>0</v>
      </c>
      <c r="M16" s="9">
        <v>14</v>
      </c>
      <c r="N16" s="15">
        <v>0.2</v>
      </c>
    </row>
    <row r="17" spans="1:14" s="11" customFormat="1" x14ac:dyDescent="0.2">
      <c r="A17" s="9"/>
      <c r="B17" s="9"/>
      <c r="C17" s="9"/>
      <c r="D17" s="9"/>
      <c r="E17" s="9"/>
      <c r="F17" s="9"/>
      <c r="G17" s="9"/>
      <c r="H17" s="10"/>
      <c r="I17" s="9"/>
      <c r="J17" s="10"/>
      <c r="K17" s="9"/>
      <c r="L17" s="10"/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99</v>
      </c>
      <c r="F28" s="17">
        <f>SUM(F14:F27)</f>
        <v>21</v>
      </c>
      <c r="G28" s="17"/>
      <c r="H28" s="18"/>
      <c r="I28" s="17"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16.333333333333332</v>
      </c>
      <c r="N28" s="19">
        <f>AVERAGE(N14:N27)</f>
        <v>0.21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2" zoomScale="85" zoomScaleNormal="85" zoomScaleSheetLayoutView="100" workbookViewId="0">
      <selection activeCell="L8" sqref="L8:N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9" t="s">
        <v>2</v>
      </c>
      <c r="B6" s="39"/>
      <c r="C6" s="39"/>
      <c r="D6" s="39"/>
      <c r="E6" s="40" t="s">
        <v>41</v>
      </c>
      <c r="F6" s="40"/>
      <c r="G6" s="40"/>
      <c r="H6" s="40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f>'1'!H8</f>
        <v>2</v>
      </c>
      <c r="I8" s="35" t="s">
        <v>7</v>
      </c>
      <c r="J8" s="35"/>
      <c r="K8" s="35"/>
      <c r="L8" s="28" t="str">
        <f>'1'!L8</f>
        <v>FEBRERO-JUNIO 2025</v>
      </c>
      <c r="M8" s="28"/>
      <c r="N8" s="28"/>
    </row>
    <row r="10" spans="1:14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4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4" s="11" customFormat="1" ht="25.5" x14ac:dyDescent="0.2">
      <c r="A14" s="9" t="str">
        <f>'1'!A14</f>
        <v>CALCULO VECTORIAL</v>
      </c>
      <c r="B14" s="9" t="s">
        <v>44</v>
      </c>
      <c r="C14" s="9" t="str">
        <f>'1'!C14</f>
        <v>202 B</v>
      </c>
      <c r="D14" s="9" t="s">
        <v>37</v>
      </c>
      <c r="E14" s="9">
        <v>16</v>
      </c>
      <c r="F14" s="9">
        <v>16</v>
      </c>
      <c r="G14" s="9"/>
      <c r="H14" s="10"/>
      <c r="I14" s="9">
        <v>0</v>
      </c>
      <c r="J14" s="10"/>
      <c r="K14" s="9">
        <v>0</v>
      </c>
      <c r="L14" s="10">
        <f>K14/E14</f>
        <v>0</v>
      </c>
      <c r="M14" s="9">
        <v>70</v>
      </c>
      <c r="N14" s="15">
        <v>1</v>
      </c>
    </row>
    <row r="15" spans="1:14" s="11" customFormat="1" ht="25.5" x14ac:dyDescent="0.2">
      <c r="A15" s="9" t="str">
        <f>'1'!A15</f>
        <v>CALCULO VECTORIAL</v>
      </c>
      <c r="B15" s="9" t="s">
        <v>44</v>
      </c>
      <c r="C15" s="9" t="str">
        <f>'1'!C15</f>
        <v>202 A</v>
      </c>
      <c r="D15" s="9" t="s">
        <v>37</v>
      </c>
      <c r="E15" s="9">
        <v>30</v>
      </c>
      <c r="F15" s="9">
        <v>30</v>
      </c>
      <c r="G15" s="9"/>
      <c r="H15" s="10"/>
      <c r="I15" s="9">
        <f>(E15-SUM(F15:G15))-K15</f>
        <v>0</v>
      </c>
      <c r="J15" s="10"/>
      <c r="K15" s="9">
        <v>0</v>
      </c>
      <c r="L15" s="10">
        <f>K15/E15</f>
        <v>0</v>
      </c>
      <c r="M15" s="9">
        <v>70</v>
      </c>
      <c r="N15" s="15">
        <v>1</v>
      </c>
    </row>
    <row r="16" spans="1:14" s="11" customFormat="1" ht="25.5" x14ac:dyDescent="0.2">
      <c r="A16" s="9" t="str">
        <f>'1'!A16</f>
        <v>ECUACIONES DIFERENCIALES</v>
      </c>
      <c r="B16" s="9" t="s">
        <v>44</v>
      </c>
      <c r="C16" s="9" t="str">
        <f>'1'!C16</f>
        <v>402 B</v>
      </c>
      <c r="D16" s="9" t="str">
        <f>'1'!D16</f>
        <v>IEME</v>
      </c>
      <c r="E16" s="9">
        <v>35</v>
      </c>
      <c r="F16" s="9">
        <v>35</v>
      </c>
      <c r="G16" s="9"/>
      <c r="H16" s="10"/>
      <c r="I16" s="9">
        <f>(E16-SUM(F16:G16))-K16</f>
        <v>0</v>
      </c>
      <c r="J16" s="10"/>
      <c r="K16" s="9">
        <v>0</v>
      </c>
      <c r="L16" s="10">
        <f>K16/E16</f>
        <v>0</v>
      </c>
      <c r="M16" s="9">
        <v>70</v>
      </c>
      <c r="N16" s="15">
        <v>1</v>
      </c>
    </row>
    <row r="17" spans="1:14" s="11" customFormat="1" x14ac:dyDescent="0.2">
      <c r="A17" s="9">
        <f>'1'!A17</f>
        <v>0</v>
      </c>
      <c r="B17" s="9" t="s">
        <v>44</v>
      </c>
      <c r="C17" s="9">
        <f>'1'!C17</f>
        <v>0</v>
      </c>
      <c r="D17" s="9">
        <f>'1'!D17</f>
        <v>0</v>
      </c>
      <c r="E17" s="9">
        <v>25</v>
      </c>
      <c r="F17" s="9">
        <v>25</v>
      </c>
      <c r="G17" s="9"/>
      <c r="H17" s="10"/>
      <c r="I17" s="9">
        <f>(E17-SUM(F17:G17))-K17</f>
        <v>0</v>
      </c>
      <c r="J17" s="10"/>
      <c r="K17" s="9">
        <v>0</v>
      </c>
      <c r="L17" s="10">
        <f>K17/E17</f>
        <v>0</v>
      </c>
      <c r="M17" s="9">
        <v>70</v>
      </c>
      <c r="N17" s="15">
        <v>1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106</v>
      </c>
      <c r="G28" s="17"/>
      <c r="H28" s="18">
        <f>SUM(F28:G28)/E28</f>
        <v>1</v>
      </c>
      <c r="I28" s="17">
        <f>(E28-SUM(F28:G28))-K28</f>
        <v>0</v>
      </c>
      <c r="J28" s="18"/>
      <c r="K28" s="17">
        <f>SUM(K14:K27)</f>
        <v>0</v>
      </c>
      <c r="L28" s="18">
        <f>K28/E28</f>
        <v>0</v>
      </c>
      <c r="M28" s="17">
        <f>AVERAGE(M14:M27)</f>
        <v>70</v>
      </c>
      <c r="N28" s="19">
        <f>AVERAGE(N14:N27)</f>
        <v>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 t="s">
        <v>45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37"/>
  <sheetViews>
    <sheetView zoomScale="85" zoomScaleNormal="85" zoomScaleSheetLayoutView="100" workbookViewId="0">
      <selection activeCell="T1" sqref="T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7" width="7.5703125" style="1" customWidth="1"/>
    <col min="8" max="8" width="8.7109375" style="1" customWidth="1"/>
    <col min="9" max="12" width="7.5703125" style="1" customWidth="1"/>
    <col min="13" max="16384" width="11.42578125" style="1"/>
  </cols>
  <sheetData>
    <row r="1" spans="1:15" ht="62.25" customHeight="1" x14ac:dyDescent="0.2">
      <c r="B1" s="29" t="s">
        <v>0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5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5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5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5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5" x14ac:dyDescent="0.2">
      <c r="A6" s="39" t="s">
        <v>2</v>
      </c>
      <c r="B6" s="39"/>
      <c r="C6" s="39"/>
      <c r="D6" s="39"/>
      <c r="E6" s="40" t="s">
        <v>31</v>
      </c>
      <c r="F6" s="40"/>
      <c r="G6" s="40"/>
      <c r="H6" s="40"/>
      <c r="I6" s="3"/>
      <c r="J6" s="3"/>
      <c r="K6" s="3"/>
      <c r="L6" s="3"/>
      <c r="M6" s="3"/>
      <c r="N6" s="3"/>
    </row>
    <row r="7" spans="1:15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5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3</v>
      </c>
      <c r="F8"/>
      <c r="G8" s="4" t="s">
        <v>6</v>
      </c>
      <c r="H8" s="20">
        <v>1</v>
      </c>
      <c r="I8" s="35" t="s">
        <v>7</v>
      </c>
      <c r="J8" s="35"/>
      <c r="K8" s="35"/>
      <c r="L8" s="38" t="s">
        <v>46</v>
      </c>
      <c r="M8" s="38"/>
      <c r="N8" s="38"/>
      <c r="O8" s="38"/>
    </row>
    <row r="10" spans="1:15" x14ac:dyDescent="0.2">
      <c r="A10" s="4" t="s">
        <v>8</v>
      </c>
      <c r="B10" s="28" t="str">
        <f>'1'!B10</f>
        <v>ING. EDGAR ROMAN CARDENAS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5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5" x14ac:dyDescent="0.2">
      <c r="A12" s="36" t="s">
        <v>9</v>
      </c>
      <c r="B12" s="33" t="s">
        <v>10</v>
      </c>
      <c r="C12" s="33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30" t="s">
        <v>21</v>
      </c>
    </row>
    <row r="13" spans="1:15" x14ac:dyDescent="0.2">
      <c r="A13" s="37"/>
      <c r="B13" s="34"/>
      <c r="C13" s="34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1"/>
    </row>
    <row r="14" spans="1:15" s="11" customFormat="1" ht="25.5" x14ac:dyDescent="0.2">
      <c r="A14" s="9" t="s">
        <v>35</v>
      </c>
      <c r="B14" s="9" t="s">
        <v>39</v>
      </c>
      <c r="C14" s="9" t="str">
        <f>'1'!C14</f>
        <v>202 B</v>
      </c>
      <c r="D14" s="9" t="str">
        <f>'1'!D14</f>
        <v>IEME</v>
      </c>
      <c r="E14" s="9">
        <v>16</v>
      </c>
      <c r="F14" s="9">
        <v>15</v>
      </c>
      <c r="G14" s="9">
        <v>1</v>
      </c>
      <c r="H14" s="10">
        <v>1</v>
      </c>
      <c r="I14" s="9">
        <v>0</v>
      </c>
      <c r="J14" s="10">
        <v>0</v>
      </c>
      <c r="K14" s="9">
        <v>0</v>
      </c>
      <c r="L14" s="10">
        <v>0</v>
      </c>
      <c r="M14" s="9">
        <v>70</v>
      </c>
      <c r="N14" s="15">
        <v>1</v>
      </c>
    </row>
    <row r="15" spans="1:15" s="11" customFormat="1" ht="25.5" x14ac:dyDescent="0.2">
      <c r="A15" s="9" t="s">
        <v>35</v>
      </c>
      <c r="B15" s="9" t="s">
        <v>39</v>
      </c>
      <c r="C15" s="9" t="str">
        <f>'1'!C15</f>
        <v>202 A</v>
      </c>
      <c r="D15" s="9" t="str">
        <f>'1'!D15</f>
        <v>IEME</v>
      </c>
      <c r="E15" s="9">
        <v>30</v>
      </c>
      <c r="F15" s="9">
        <v>30</v>
      </c>
      <c r="G15" s="9">
        <v>0</v>
      </c>
      <c r="H15" s="10">
        <v>1</v>
      </c>
      <c r="I15" s="9">
        <v>0</v>
      </c>
      <c r="J15" s="10">
        <f>I15/E15</f>
        <v>0</v>
      </c>
      <c r="K15" s="9">
        <v>0</v>
      </c>
      <c r="L15" s="10">
        <f>K15/E15</f>
        <v>0</v>
      </c>
      <c r="M15" s="9">
        <v>70</v>
      </c>
      <c r="N15" s="15">
        <v>1</v>
      </c>
    </row>
    <row r="16" spans="1:15" s="11" customFormat="1" ht="25.5" x14ac:dyDescent="0.2">
      <c r="A16" s="9" t="str">
        <f>'1'!A16</f>
        <v>ECUACIONES DIFERENCIALES</v>
      </c>
      <c r="B16" s="9" t="s">
        <v>39</v>
      </c>
      <c r="C16" s="9" t="str">
        <f>'1'!C16</f>
        <v>402 B</v>
      </c>
      <c r="D16" s="9" t="s">
        <v>40</v>
      </c>
      <c r="E16" s="9">
        <v>35</v>
      </c>
      <c r="F16" s="9">
        <v>33</v>
      </c>
      <c r="G16" s="9">
        <v>0</v>
      </c>
      <c r="H16" s="10">
        <f>F16/E16</f>
        <v>0.94285714285714284</v>
      </c>
      <c r="I16" s="9">
        <v>2</v>
      </c>
      <c r="J16" s="10">
        <f>I16/E16</f>
        <v>5.7142857142857141E-2</v>
      </c>
      <c r="K16" s="9">
        <v>2</v>
      </c>
      <c r="L16" s="10">
        <f>K16/E16</f>
        <v>5.7142857142857141E-2</v>
      </c>
      <c r="M16" s="9">
        <v>66</v>
      </c>
      <c r="N16" s="15">
        <v>0.94</v>
      </c>
    </row>
    <row r="17" spans="1:14" s="11" customFormat="1" x14ac:dyDescent="0.2">
      <c r="A17" s="9" t="s">
        <v>35</v>
      </c>
      <c r="B17" s="9" t="s">
        <v>39</v>
      </c>
      <c r="C17" s="9">
        <f>'1'!C17</f>
        <v>0</v>
      </c>
      <c r="D17" s="9" t="s">
        <v>36</v>
      </c>
      <c r="E17" s="9">
        <v>25</v>
      </c>
      <c r="F17" s="9">
        <v>16</v>
      </c>
      <c r="G17" s="9">
        <v>9</v>
      </c>
      <c r="H17" s="10">
        <v>1</v>
      </c>
      <c r="I17" s="9">
        <v>0</v>
      </c>
      <c r="J17" s="10">
        <f>I17/E17</f>
        <v>0</v>
      </c>
      <c r="K17" s="9">
        <v>0</v>
      </c>
      <c r="L17" s="10">
        <f>K17/E17</f>
        <v>0</v>
      </c>
      <c r="M17" s="9">
        <v>72</v>
      </c>
      <c r="N17" s="15">
        <v>0.12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106</v>
      </c>
      <c r="F28" s="17">
        <f>SUM(F14:F27)</f>
        <v>94</v>
      </c>
      <c r="G28" s="17">
        <f>SUM(G14:G27)</f>
        <v>10</v>
      </c>
      <c r="H28" s="18">
        <f>SUM(F28:G28)/E28</f>
        <v>0.98113207547169812</v>
      </c>
      <c r="I28" s="17">
        <f>(E28-SUM(F28:G28))-K28</f>
        <v>0</v>
      </c>
      <c r="J28" s="18">
        <f>I28/E28</f>
        <v>0</v>
      </c>
      <c r="K28" s="17">
        <f>SUM(K14:K27)</f>
        <v>2</v>
      </c>
      <c r="L28" s="18">
        <f>K28/E28</f>
        <v>1.8867924528301886E-2</v>
      </c>
      <c r="M28" s="17">
        <f>AVERAGE(M14:M27)</f>
        <v>69.5</v>
      </c>
      <c r="N28" s="19">
        <f>AVERAGE(N14:N27)</f>
        <v>0.76500000000000001</v>
      </c>
    </row>
    <row r="30" spans="1:14" ht="120" customHeight="1" x14ac:dyDescent="0.2">
      <c r="A30" s="32" t="s">
        <v>26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tr">
        <f>B10</f>
        <v>ING. EDGAR ROMAN CARDENAS</v>
      </c>
      <c r="C37" s="22"/>
      <c r="D37" s="22"/>
      <c r="E37" s="13"/>
      <c r="F37" s="13"/>
      <c r="G37" s="22"/>
      <c r="H37" s="22"/>
      <c r="I37" s="22"/>
      <c r="J37" s="22"/>
    </row>
  </sheetData>
  <mergeCells count="31">
    <mergeCell ref="B8:C8"/>
    <mergeCell ref="I8:K8"/>
    <mergeCell ref="B1:N1"/>
    <mergeCell ref="A3:N3"/>
    <mergeCell ref="A5:N5"/>
    <mergeCell ref="A6:D6"/>
    <mergeCell ref="E6:H6"/>
    <mergeCell ref="L8:O8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romantadeoyaribeth12@gmail.com</cp:lastModifiedBy>
  <cp:revision/>
  <dcterms:created xsi:type="dcterms:W3CDTF">2021-11-22T14:45:25Z</dcterms:created>
  <dcterms:modified xsi:type="dcterms:W3CDTF">2025-05-17T00:41:05Z</dcterms:modified>
  <cp:category/>
  <cp:contentStatus/>
</cp:coreProperties>
</file>