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rosamariabereagutierrez/Documents/I.G.E.              FEB.-JUN.25/SGI/SON DOS REPORTES /REPORTE      FINAL (0125)/"/>
    </mc:Choice>
  </mc:AlternateContent>
  <xr:revisionPtr revIDLastSave="0" documentId="13_ncr:1_{80F5AE2C-732B-F349-85F0-BCFC22F6C680}" xr6:coauthVersionLast="47" xr6:coauthVersionMax="47" xr10:uidLastSave="{00000000-0000-0000-0000-000000000000}"/>
  <bookViews>
    <workbookView xWindow="0" yWindow="460" windowWidth="21640" windowHeight="164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5" l="1"/>
  <c r="I18" i="25"/>
  <c r="J18" i="25" s="1"/>
  <c r="H18" i="25"/>
  <c r="N14" i="24"/>
  <c r="L15" i="24"/>
  <c r="I15" i="24"/>
  <c r="I16" i="24"/>
  <c r="D15" i="24"/>
  <c r="L20" i="24" l="1"/>
  <c r="L19" i="24"/>
  <c r="I19" i="24"/>
  <c r="I20" i="24"/>
  <c r="D17" i="24"/>
  <c r="D16" i="24"/>
  <c r="D14" i="24"/>
  <c r="N14" i="23"/>
  <c r="L18" i="23"/>
  <c r="L19" i="23"/>
  <c r="I18" i="23"/>
  <c r="I19" i="23"/>
  <c r="D16" i="23" l="1"/>
  <c r="D15" i="23"/>
  <c r="D14" i="23"/>
  <c r="L17" i="22"/>
  <c r="I17" i="22"/>
  <c r="L16" i="22"/>
  <c r="I16" i="22"/>
  <c r="D16" i="22"/>
  <c r="L15" i="22"/>
  <c r="I15" i="22"/>
  <c r="D15" i="22"/>
  <c r="N28" i="10"/>
  <c r="M28" i="10"/>
  <c r="K28" i="10"/>
  <c r="F28" i="10"/>
  <c r="E28" i="10"/>
  <c r="I16" i="10"/>
  <c r="I17" i="10"/>
  <c r="I15" i="10"/>
  <c r="I18" i="10"/>
  <c r="I14" i="10"/>
  <c r="I28" i="10" l="1"/>
  <c r="L17" i="10"/>
  <c r="L15" i="10"/>
  <c r="L18" i="10"/>
  <c r="L14" i="10"/>
  <c r="L8" i="22"/>
  <c r="L8" i="23"/>
  <c r="L8" i="24"/>
  <c r="L8" i="25"/>
  <c r="N28" i="25"/>
  <c r="M28" i="25"/>
  <c r="K28" i="25"/>
  <c r="G28" i="25"/>
  <c r="F28" i="25"/>
  <c r="I17" i="25"/>
  <c r="J17" i="25" s="1"/>
  <c r="I16" i="25"/>
  <c r="J16" i="25" s="1"/>
  <c r="I15" i="25"/>
  <c r="J15" i="25" s="1"/>
  <c r="I14" i="25"/>
  <c r="J14" i="25" s="1"/>
  <c r="B10" i="25"/>
  <c r="B37" i="25" s="1"/>
  <c r="H8" i="25"/>
  <c r="E8" i="25"/>
  <c r="N28" i="24"/>
  <c r="M28" i="24"/>
  <c r="K28" i="24"/>
  <c r="G28" i="24"/>
  <c r="F28" i="24"/>
  <c r="I18" i="24"/>
  <c r="I17" i="24"/>
  <c r="I14" i="24"/>
  <c r="B10" i="24"/>
  <c r="B37" i="24" s="1"/>
  <c r="H8" i="24"/>
  <c r="E8" i="24"/>
  <c r="N28" i="23"/>
  <c r="M28" i="23"/>
  <c r="K28" i="23"/>
  <c r="G28" i="23"/>
  <c r="F28" i="23"/>
  <c r="I17" i="23"/>
  <c r="I16" i="23"/>
  <c r="I15" i="23"/>
  <c r="I14" i="23"/>
  <c r="B10" i="23"/>
  <c r="B37" i="23" s="1"/>
  <c r="H8" i="23"/>
  <c r="E8" i="23"/>
  <c r="D14" i="22"/>
  <c r="I14" i="22"/>
  <c r="B10" i="22"/>
  <c r="B37" i="22" s="1"/>
  <c r="H8" i="22"/>
  <c r="E8" i="22"/>
  <c r="N28" i="22"/>
  <c r="M28" i="22"/>
  <c r="K28" i="22"/>
  <c r="G28" i="22"/>
  <c r="F28" i="22"/>
  <c r="B37" i="10"/>
  <c r="L16" i="10"/>
  <c r="L14" i="25" l="1"/>
  <c r="L15" i="25"/>
  <c r="L16" i="25"/>
  <c r="L17" i="25"/>
  <c r="H14" i="25"/>
  <c r="H15" i="25"/>
  <c r="H16" i="25"/>
  <c r="H17" i="25"/>
  <c r="E28" i="25"/>
  <c r="L14" i="24"/>
  <c r="L16" i="24"/>
  <c r="L17" i="24"/>
  <c r="L18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L28" i="24"/>
  <c r="I28" i="23"/>
  <c r="L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<sst xmlns="http://schemas.openxmlformats.org/spreadsheetml/2006/main" count="263" uniqueCount="57">
  <si>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</si>
  <si>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</si>
  <si>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</si>
  <si>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</si>
  <si>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</si>
  <si>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</si>
  <si>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</si>
  <si>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</si>
  <si>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</si>
  <si>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</si>
  <si>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</si>
  <si>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</si>
  <si>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</si>
  <si>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</si>
  <si>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</si>
  <si>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</si>
  <si>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</si>
  <si>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</si>
  <si>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</si>
  <si>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</si>
  <si>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</si>
  <si>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</si>
  <si>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</si>
  <si>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</si>
  <si>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</si>
  <si>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</si>
  <si>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</si>
  <si>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</si>
  <si>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</si>
  <si>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</si>
  <si>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</si>
  <si>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IGEM</t>
  </si>
  <si>
    <t>EN GESTIÓN EMPRESARIAL</t>
  </si>
  <si>
    <t>L.C. ANA KARENINA CORDOBA FERMAN</t>
  </si>
  <si>
    <t>DRA. ROSA MARÍA BEREA GUTIÉRREZ</t>
  </si>
  <si>
    <t>Febrero 2025 - Junio 2025</t>
  </si>
  <si>
    <t>Contabilidad Orientada a los Negocios</t>
  </si>
  <si>
    <t>207C</t>
  </si>
  <si>
    <t>Taller de Investigación II</t>
  </si>
  <si>
    <t>607B</t>
  </si>
  <si>
    <t>Plan de Negocios</t>
  </si>
  <si>
    <t>807A</t>
  </si>
  <si>
    <t>607A</t>
  </si>
  <si>
    <t>Dirección de Proyectos de Innovación Emp.</t>
  </si>
  <si>
    <t>807B</t>
  </si>
  <si>
    <t>II</t>
  </si>
  <si>
    <t>III</t>
  </si>
  <si>
    <t>SE</t>
  </si>
  <si>
    <t>IV</t>
  </si>
  <si>
    <t>V</t>
  </si>
  <si>
    <t>VI</t>
  </si>
  <si>
    <t>VII</t>
  </si>
  <si>
    <t>I-III</t>
  </si>
  <si>
    <t>I-V</t>
  </si>
  <si>
    <t>I-VII</t>
  </si>
  <si>
    <t>I-IV</t>
  </si>
  <si>
    <t>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</si>
</sst>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Alignment="1">
      <alignment wrapText="1"/>
    </xf>
    <xf numFmtId="9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opLeftCell="A22" zoomScale="120" zoomScaleNormal="120" zoomScaleSheetLayoutView="100" workbookViewId="0">
      <selection activeCell="G37" sqref="G37:J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" width="11.5" style="1"/>
    <col min="17" max="17" width="12.6640625" style="1" bestFit="1" customWidth="1"/>
    <col min="18" max="16384" width="11.5" style="1"/>
  </cols>
  <sheetData>
    <row r="1" spans="1:17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7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7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7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ht="14" x14ac:dyDescent="0.15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2" t="s">
        <v>35</v>
      </c>
      <c r="M8" s="32"/>
      <c r="N8" s="32"/>
    </row>
    <row r="10" spans="1:17" x14ac:dyDescent="0.15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7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7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7" ht="14" x14ac:dyDescent="0.15">
      <c r="A14" s="8" t="s">
        <v>36</v>
      </c>
      <c r="B14" s="9" t="s">
        <v>21</v>
      </c>
      <c r="C14" s="9" t="s">
        <v>37</v>
      </c>
      <c r="D14" s="9" t="s">
        <v>31</v>
      </c>
      <c r="E14" s="9">
        <v>21</v>
      </c>
      <c r="F14" s="9">
        <v>17</v>
      </c>
      <c r="G14" s="9"/>
      <c r="H14" s="10"/>
      <c r="I14" s="9">
        <f t="shared" ref="I14:I18" si="0">(E14-SUM(F14:G14))-K14</f>
        <v>4</v>
      </c>
      <c r="J14" s="10"/>
      <c r="K14" s="9">
        <v>0</v>
      </c>
      <c r="L14" s="10">
        <f>K14/E14</f>
        <v>0</v>
      </c>
      <c r="M14" s="23">
        <v>67</v>
      </c>
      <c r="N14" s="15">
        <v>0.81</v>
      </c>
    </row>
    <row r="15" spans="1:17" ht="14" x14ac:dyDescent="0.15">
      <c r="A15" s="8" t="s">
        <v>38</v>
      </c>
      <c r="B15" s="9" t="s">
        <v>21</v>
      </c>
      <c r="C15" s="9" t="s">
        <v>39</v>
      </c>
      <c r="D15" s="9" t="s">
        <v>31</v>
      </c>
      <c r="E15" s="9">
        <v>29</v>
      </c>
      <c r="F15" s="9">
        <v>27</v>
      </c>
      <c r="G15" s="9"/>
      <c r="H15" s="10"/>
      <c r="I15" s="9">
        <f>(E15-SUM(F15:G15))-K15</f>
        <v>2</v>
      </c>
      <c r="J15" s="10"/>
      <c r="K15" s="9">
        <v>0</v>
      </c>
      <c r="L15" s="10">
        <f>K15/E15</f>
        <v>0</v>
      </c>
      <c r="M15" s="9">
        <v>93</v>
      </c>
      <c r="N15" s="15">
        <v>0.9</v>
      </c>
    </row>
    <row r="16" spans="1:17" s="11" customFormat="1" ht="14" x14ac:dyDescent="0.15">
      <c r="A16" s="8" t="s">
        <v>40</v>
      </c>
      <c r="B16" s="9" t="s">
        <v>21</v>
      </c>
      <c r="C16" s="9" t="s">
        <v>41</v>
      </c>
      <c r="D16" s="9" t="s">
        <v>31</v>
      </c>
      <c r="E16" s="9">
        <v>24</v>
      </c>
      <c r="F16" s="9">
        <v>23</v>
      </c>
      <c r="G16" s="9"/>
      <c r="H16" s="22"/>
      <c r="I16" s="9">
        <f t="shared" si="0"/>
        <v>1</v>
      </c>
      <c r="J16" s="10"/>
      <c r="K16" s="9">
        <v>0</v>
      </c>
      <c r="L16" s="10">
        <f t="shared" ref="L16:L28" si="1">K16/E16</f>
        <v>0</v>
      </c>
      <c r="M16" s="9">
        <v>94</v>
      </c>
      <c r="N16" s="15">
        <v>0.83</v>
      </c>
      <c r="Q16" s="21"/>
    </row>
    <row r="17" spans="1:19" s="11" customFormat="1" ht="14" x14ac:dyDescent="0.15">
      <c r="A17" s="8" t="s">
        <v>38</v>
      </c>
      <c r="B17" s="9" t="s">
        <v>21</v>
      </c>
      <c r="C17" s="9" t="s">
        <v>42</v>
      </c>
      <c r="D17" s="9" t="s">
        <v>31</v>
      </c>
      <c r="E17" s="9">
        <v>26</v>
      </c>
      <c r="F17" s="9">
        <v>26</v>
      </c>
      <c r="G17" s="9"/>
      <c r="H17" s="22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0.69</v>
      </c>
      <c r="Q17" s="21"/>
    </row>
    <row r="18" spans="1:19" s="11" customFormat="1" ht="14" x14ac:dyDescent="0.15">
      <c r="A18" s="8" t="s">
        <v>43</v>
      </c>
      <c r="B18" s="9" t="s">
        <v>21</v>
      </c>
      <c r="C18" s="9" t="s">
        <v>44</v>
      </c>
      <c r="D18" s="9" t="s">
        <v>31</v>
      </c>
      <c r="E18" s="9">
        <v>15</v>
      </c>
      <c r="F18" s="9">
        <v>12</v>
      </c>
      <c r="G18" s="9"/>
      <c r="H18" s="10"/>
      <c r="I18" s="9">
        <f t="shared" si="0"/>
        <v>3</v>
      </c>
      <c r="J18" s="10"/>
      <c r="K18" s="9">
        <v>0</v>
      </c>
      <c r="L18" s="10">
        <f t="shared" si="1"/>
        <v>0</v>
      </c>
      <c r="M18" s="9">
        <v>74</v>
      </c>
      <c r="N18" s="15">
        <v>0.6</v>
      </c>
      <c r="Q18" s="21"/>
    </row>
    <row r="19" spans="1:19" s="11" customFormat="1" x14ac:dyDescent="0.1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  <c r="Q19" s="21"/>
    </row>
    <row r="20" spans="1:19" s="11" customFormat="1" x14ac:dyDescent="0.1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9" s="11" customFormat="1" x14ac:dyDescent="0.1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9" s="11" customFormat="1" x14ac:dyDescent="0.1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9" s="11" customFormat="1" x14ac:dyDescent="0.1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  <c r="S23" s="21"/>
    </row>
    <row r="24" spans="1:19" s="11" customFormat="1" x14ac:dyDescent="0.1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9" s="11" customFormat="1" x14ac:dyDescent="0.1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9" s="11" customFormat="1" x14ac:dyDescent="0.1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9" s="11" customFormat="1" ht="16.5" customHeight="1" x14ac:dyDescent="0.1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9" ht="14" thickBot="1" x14ac:dyDescent="0.2">
      <c r="A28" s="16" t="s">
        <v>24</v>
      </c>
      <c r="B28" s="17"/>
      <c r="C28" s="17"/>
      <c r="D28" s="17"/>
      <c r="E28" s="17">
        <f>SUM(E14:E27)</f>
        <v>115</v>
      </c>
      <c r="F28" s="17">
        <f>SUM(F14:F27)</f>
        <v>105</v>
      </c>
      <c r="G28" s="17"/>
      <c r="H28" s="18"/>
      <c r="I28" s="17">
        <f>SUM(I14:I27)</f>
        <v>10</v>
      </c>
      <c r="J28" s="18"/>
      <c r="K28" s="17">
        <f>SUM(K14:K27)</f>
        <v>0</v>
      </c>
      <c r="L28" s="18">
        <f t="shared" si="1"/>
        <v>0</v>
      </c>
      <c r="M28" s="17">
        <f>AVERAGE(M14:M27)</f>
        <v>84.8</v>
      </c>
      <c r="N28" s="19">
        <f>AVERAGE(N14:N27)</f>
        <v>0.76600000000000001</v>
      </c>
    </row>
    <row r="30" spans="1:19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9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5" t="str">
        <f>B10</f>
        <v>DRA. ROSA MARÍA BEREA GUTIÉRREZ</v>
      </c>
      <c r="C37" s="25"/>
      <c r="D37" s="25"/>
      <c r="E37" s="13"/>
      <c r="F37" s="13"/>
      <c r="G37" s="26" t="s">
        <v>33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7" zoomScale="110" zoomScaleNormal="110" zoomScaleSheetLayoutView="100" workbookViewId="0">
      <selection activeCell="G37" sqref="G37:J37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1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4" x14ac:dyDescent="0.15">
      <c r="A14" s="8" t="s">
        <v>36</v>
      </c>
      <c r="B14" s="9" t="s">
        <v>45</v>
      </c>
      <c r="C14" s="9" t="s">
        <v>37</v>
      </c>
      <c r="D14" s="9" t="str">
        <f>'1'!D16</f>
        <v>IGEM</v>
      </c>
      <c r="E14" s="9">
        <v>21</v>
      </c>
      <c r="F14" s="9">
        <v>17</v>
      </c>
      <c r="G14" s="9"/>
      <c r="H14" s="10"/>
      <c r="I14" s="9">
        <f t="shared" ref="I14:I28" si="0">(E14-SUM(F14:G14))-K14</f>
        <v>4</v>
      </c>
      <c r="J14" s="10"/>
      <c r="K14" s="9">
        <v>0</v>
      </c>
      <c r="L14" s="10">
        <f t="shared" ref="L14:L28" si="1">K14/E14</f>
        <v>0</v>
      </c>
      <c r="M14" s="9">
        <v>68</v>
      </c>
      <c r="N14" s="15">
        <v>0.81</v>
      </c>
    </row>
    <row r="15" spans="1:14" s="11" customFormat="1" ht="14" x14ac:dyDescent="0.15">
      <c r="A15" s="8" t="s">
        <v>40</v>
      </c>
      <c r="B15" s="9" t="s">
        <v>45</v>
      </c>
      <c r="C15" s="9" t="s">
        <v>41</v>
      </c>
      <c r="D15" s="9" t="str">
        <f>'1'!D14</f>
        <v>IGEM</v>
      </c>
      <c r="E15" s="9">
        <v>24</v>
      </c>
      <c r="F15" s="9">
        <v>22</v>
      </c>
      <c r="G15" s="9"/>
      <c r="H15" s="10"/>
      <c r="I15" s="9">
        <f t="shared" ref="I15:I17" si="2">(E15-SUM(F15:G15))-K15</f>
        <v>2</v>
      </c>
      <c r="J15" s="10"/>
      <c r="K15" s="9">
        <v>0</v>
      </c>
      <c r="L15" s="10">
        <f t="shared" ref="L15:L17" si="3">K15/E15</f>
        <v>0</v>
      </c>
      <c r="M15" s="9">
        <v>91</v>
      </c>
      <c r="N15" s="15">
        <v>0.92</v>
      </c>
    </row>
    <row r="16" spans="1:14" s="11" customFormat="1" ht="14" x14ac:dyDescent="0.15">
      <c r="A16" s="8" t="s">
        <v>40</v>
      </c>
      <c r="B16" s="9" t="s">
        <v>46</v>
      </c>
      <c r="C16" s="9" t="s">
        <v>41</v>
      </c>
      <c r="D16" s="9" t="str">
        <f>'1'!D15</f>
        <v>IGEM</v>
      </c>
      <c r="E16" s="9">
        <v>24</v>
      </c>
      <c r="F16" s="9">
        <v>22</v>
      </c>
      <c r="G16" s="9"/>
      <c r="H16" s="10"/>
      <c r="I16" s="9">
        <f t="shared" si="2"/>
        <v>2</v>
      </c>
      <c r="J16" s="10"/>
      <c r="K16" s="9">
        <v>0</v>
      </c>
      <c r="L16" s="10">
        <f t="shared" si="3"/>
        <v>0</v>
      </c>
      <c r="M16" s="9">
        <v>91</v>
      </c>
      <c r="N16" s="15">
        <v>0.92</v>
      </c>
    </row>
    <row r="17" spans="1:14" s="11" customFormat="1" ht="14" x14ac:dyDescent="0.15">
      <c r="A17" s="8" t="s">
        <v>43</v>
      </c>
      <c r="B17" s="9" t="s">
        <v>45</v>
      </c>
      <c r="C17" s="9" t="s">
        <v>44</v>
      </c>
      <c r="D17" s="9" t="s">
        <v>31</v>
      </c>
      <c r="E17" s="9">
        <v>15</v>
      </c>
      <c r="F17" s="9">
        <v>11</v>
      </c>
      <c r="G17" s="9"/>
      <c r="H17" s="10"/>
      <c r="I17" s="9">
        <f t="shared" si="2"/>
        <v>4</v>
      </c>
      <c r="J17" s="10"/>
      <c r="K17" s="9">
        <v>0</v>
      </c>
      <c r="L17" s="10">
        <f t="shared" si="3"/>
        <v>0</v>
      </c>
      <c r="M17" s="9">
        <v>71</v>
      </c>
      <c r="N17" s="15">
        <v>0.73</v>
      </c>
    </row>
    <row r="18" spans="1:14" s="11" customFormat="1" ht="14" x14ac:dyDescent="0.15">
      <c r="A18" s="8" t="s">
        <v>38</v>
      </c>
      <c r="B18" s="9" t="s">
        <v>47</v>
      </c>
      <c r="C18" s="9" t="s">
        <v>39</v>
      </c>
      <c r="D18" s="9" t="s">
        <v>31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ht="14" x14ac:dyDescent="0.15">
      <c r="A19" s="8" t="s">
        <v>38</v>
      </c>
      <c r="B19" s="9" t="s">
        <v>47</v>
      </c>
      <c r="C19" s="9" t="s">
        <v>42</v>
      </c>
      <c r="D19" s="9" t="s">
        <v>31</v>
      </c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84</v>
      </c>
      <c r="F28" s="17">
        <f>SUM(F14:F27)</f>
        <v>72</v>
      </c>
      <c r="G28" s="17">
        <f>SUM(G14:G27)</f>
        <v>0</v>
      </c>
      <c r="H28" s="18"/>
      <c r="I28" s="17">
        <f t="shared" si="0"/>
        <v>12</v>
      </c>
      <c r="J28" s="18"/>
      <c r="K28" s="17">
        <f>SUM(K14:K27)</f>
        <v>0</v>
      </c>
      <c r="L28" s="18">
        <f t="shared" si="1"/>
        <v>0</v>
      </c>
      <c r="M28" s="17">
        <f>AVERAGE(M14:M27)</f>
        <v>80.25</v>
      </c>
      <c r="N28" s="19">
        <f>AVERAGE(N14:N27)</f>
        <v>0.84499999999999997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6" t="str">
        <f>B10</f>
        <v>DRA. ROSA MARÍA BEREA GUTIÉRREZ</v>
      </c>
      <c r="C37" s="26"/>
      <c r="D37" s="26"/>
      <c r="E37" s="13"/>
      <c r="F37" s="13"/>
      <c r="G37" s="26" t="s">
        <v>33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110" zoomScaleNormal="110" zoomScaleSheetLayoutView="100" workbookViewId="0">
      <selection activeCell="N14" sqref="N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1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4" x14ac:dyDescent="0.15">
      <c r="A14" s="8" t="s">
        <v>36</v>
      </c>
      <c r="B14" s="9" t="s">
        <v>46</v>
      </c>
      <c r="C14" s="9" t="s">
        <v>37</v>
      </c>
      <c r="D14" s="9" t="str">
        <f>'1'!D16</f>
        <v>IGEM</v>
      </c>
      <c r="E14" s="9">
        <v>21</v>
      </c>
      <c r="F14" s="9">
        <v>12</v>
      </c>
      <c r="G14" s="9"/>
      <c r="H14" s="10"/>
      <c r="I14" s="9">
        <f t="shared" ref="I14:I28" si="0">(E14-SUM(F14:G14))-K14</f>
        <v>9</v>
      </c>
      <c r="J14" s="10"/>
      <c r="K14" s="9">
        <v>0</v>
      </c>
      <c r="L14" s="10">
        <f t="shared" ref="L14:L28" si="1">K14/E14</f>
        <v>0</v>
      </c>
      <c r="M14" s="9">
        <v>47</v>
      </c>
      <c r="N14" s="15">
        <f>12/E14</f>
        <v>0.5714285714285714</v>
      </c>
    </row>
    <row r="15" spans="1:14" s="11" customFormat="1" ht="14" x14ac:dyDescent="0.15">
      <c r="A15" s="8" t="s">
        <v>40</v>
      </c>
      <c r="B15" s="9" t="s">
        <v>48</v>
      </c>
      <c r="C15" s="9" t="s">
        <v>41</v>
      </c>
      <c r="D15" s="9" t="str">
        <f>'1'!D14</f>
        <v>IGEM</v>
      </c>
      <c r="E15" s="9">
        <v>24</v>
      </c>
      <c r="F15" s="9">
        <v>20</v>
      </c>
      <c r="G15" s="9"/>
      <c r="H15" s="10"/>
      <c r="I15" s="9">
        <f t="shared" si="0"/>
        <v>4</v>
      </c>
      <c r="J15" s="10"/>
      <c r="K15" s="9">
        <v>0</v>
      </c>
      <c r="L15" s="10">
        <f t="shared" si="1"/>
        <v>0</v>
      </c>
      <c r="M15" s="9">
        <v>83</v>
      </c>
      <c r="N15" s="15">
        <v>0.83</v>
      </c>
    </row>
    <row r="16" spans="1:14" s="11" customFormat="1" ht="14" x14ac:dyDescent="0.15">
      <c r="A16" s="8" t="s">
        <v>40</v>
      </c>
      <c r="B16" s="9" t="s">
        <v>49</v>
      </c>
      <c r="C16" s="9" t="s">
        <v>41</v>
      </c>
      <c r="D16" s="9" t="str">
        <f>'1'!D15</f>
        <v>IGEM</v>
      </c>
      <c r="E16" s="9">
        <v>24</v>
      </c>
      <c r="F16" s="9">
        <v>20</v>
      </c>
      <c r="G16" s="9"/>
      <c r="H16" s="10"/>
      <c r="I16" s="9">
        <f t="shared" si="0"/>
        <v>4</v>
      </c>
      <c r="J16" s="10"/>
      <c r="K16" s="9">
        <v>0</v>
      </c>
      <c r="L16" s="10">
        <f t="shared" si="1"/>
        <v>0</v>
      </c>
      <c r="M16" s="9">
        <v>83</v>
      </c>
      <c r="N16" s="15">
        <v>0.83</v>
      </c>
    </row>
    <row r="17" spans="1:14" s="11" customFormat="1" ht="14" x14ac:dyDescent="0.15">
      <c r="A17" s="8" t="s">
        <v>43</v>
      </c>
      <c r="B17" s="9" t="s">
        <v>46</v>
      </c>
      <c r="C17" s="9" t="s">
        <v>44</v>
      </c>
      <c r="D17" s="9" t="s">
        <v>31</v>
      </c>
      <c r="E17" s="9">
        <v>15</v>
      </c>
      <c r="F17" s="9">
        <v>14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88</v>
      </c>
      <c r="N17" s="15">
        <v>0.73</v>
      </c>
    </row>
    <row r="18" spans="1:14" s="11" customFormat="1" ht="14" x14ac:dyDescent="0.15">
      <c r="A18" s="8" t="s">
        <v>38</v>
      </c>
      <c r="B18" s="9" t="s">
        <v>45</v>
      </c>
      <c r="C18" s="9" t="s">
        <v>39</v>
      </c>
      <c r="D18" s="9" t="s">
        <v>31</v>
      </c>
      <c r="E18" s="9">
        <v>29</v>
      </c>
      <c r="F18" s="9">
        <v>27</v>
      </c>
      <c r="G18" s="9"/>
      <c r="H18" s="10"/>
      <c r="I18" s="9">
        <f t="shared" si="0"/>
        <v>2</v>
      </c>
      <c r="J18" s="10"/>
      <c r="K18" s="9">
        <v>0</v>
      </c>
      <c r="L18" s="10">
        <f t="shared" si="1"/>
        <v>0</v>
      </c>
      <c r="M18" s="9">
        <v>92</v>
      </c>
      <c r="N18" s="15">
        <v>0.86</v>
      </c>
    </row>
    <row r="19" spans="1:14" s="11" customFormat="1" ht="14" x14ac:dyDescent="0.15">
      <c r="A19" s="8" t="s">
        <v>38</v>
      </c>
      <c r="B19" s="9" t="s">
        <v>45</v>
      </c>
      <c r="C19" s="9" t="s">
        <v>42</v>
      </c>
      <c r="D19" s="9" t="s">
        <v>31</v>
      </c>
      <c r="E19" s="9">
        <v>26</v>
      </c>
      <c r="F19" s="9">
        <v>26</v>
      </c>
      <c r="G19" s="9"/>
      <c r="H19" s="10"/>
      <c r="I19" s="9">
        <f t="shared" si="0"/>
        <v>0</v>
      </c>
      <c r="J19" s="10"/>
      <c r="K19" s="9">
        <v>0</v>
      </c>
      <c r="L19" s="10">
        <f t="shared" si="1"/>
        <v>0</v>
      </c>
      <c r="M19" s="9">
        <v>98</v>
      </c>
      <c r="N19" s="15">
        <v>0.57999999999999996</v>
      </c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139</v>
      </c>
      <c r="F28" s="17">
        <f>SUM(F14:F27)</f>
        <v>119</v>
      </c>
      <c r="G28" s="17">
        <f>SUM(G14:G27)</f>
        <v>0</v>
      </c>
      <c r="H28" s="18"/>
      <c r="I28" s="17">
        <f t="shared" si="0"/>
        <v>20</v>
      </c>
      <c r="J28" s="18"/>
      <c r="K28" s="17">
        <f>SUM(K14:K27)</f>
        <v>0</v>
      </c>
      <c r="L28" s="18">
        <f t="shared" si="1"/>
        <v>0</v>
      </c>
      <c r="M28" s="17">
        <f>AVERAGE(M14:M27)</f>
        <v>81.833333333333329</v>
      </c>
      <c r="N28" s="19">
        <f>AVERAGE(N14:N27)</f>
        <v>0.73357142857142854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6" t="str">
        <f>B10</f>
        <v>DRA. ROSA MARÍA BEREA GUTIÉRREZ</v>
      </c>
      <c r="C37" s="26"/>
      <c r="D37" s="26"/>
      <c r="E37" s="13"/>
      <c r="F37" s="13"/>
      <c r="G37" s="44" t="s">
        <v>56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110" zoomScaleNormal="110" zoomScaleSheetLayoutView="100" workbookViewId="0">
      <selection activeCell="N14" sqref="N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1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4" x14ac:dyDescent="0.15">
      <c r="A14" s="8" t="s">
        <v>36</v>
      </c>
      <c r="B14" s="9" t="s">
        <v>48</v>
      </c>
      <c r="C14" s="9" t="s">
        <v>37</v>
      </c>
      <c r="D14" s="9" t="str">
        <f>'1'!D16</f>
        <v>IGEM</v>
      </c>
      <c r="E14" s="9">
        <v>21</v>
      </c>
      <c r="F14" s="9">
        <v>6</v>
      </c>
      <c r="G14" s="9"/>
      <c r="H14" s="10"/>
      <c r="I14" s="9">
        <f t="shared" ref="I14:I28" si="0">(E14-SUM(F14:G14))-K14</f>
        <v>15</v>
      </c>
      <c r="J14" s="10"/>
      <c r="K14" s="9">
        <v>0</v>
      </c>
      <c r="L14" s="10">
        <f t="shared" ref="L14:L28" si="1">K14/E14</f>
        <v>0</v>
      </c>
      <c r="M14" s="9">
        <v>28</v>
      </c>
      <c r="N14" s="15">
        <f>+F14/E14</f>
        <v>0.2857142857142857</v>
      </c>
    </row>
    <row r="15" spans="1:14" s="11" customFormat="1" ht="14" x14ac:dyDescent="0.15">
      <c r="A15" s="8" t="s">
        <v>36</v>
      </c>
      <c r="B15" s="9" t="s">
        <v>49</v>
      </c>
      <c r="C15" s="9" t="s">
        <v>37</v>
      </c>
      <c r="D15" s="9" t="str">
        <f>'1'!D17</f>
        <v>IGEM</v>
      </c>
      <c r="E15" s="9">
        <v>21</v>
      </c>
      <c r="F15" s="9">
        <v>19</v>
      </c>
      <c r="G15" s="9"/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9">
        <v>72</v>
      </c>
      <c r="N15" s="15">
        <v>0.4</v>
      </c>
    </row>
    <row r="16" spans="1:14" s="11" customFormat="1" ht="14" x14ac:dyDescent="0.15">
      <c r="A16" s="8" t="s">
        <v>40</v>
      </c>
      <c r="B16" s="9" t="s">
        <v>50</v>
      </c>
      <c r="C16" s="9" t="s">
        <v>41</v>
      </c>
      <c r="D16" s="9" t="str">
        <f>'1'!D14</f>
        <v>IGEM</v>
      </c>
      <c r="E16" s="9">
        <v>24</v>
      </c>
      <c r="F16" s="9">
        <v>23</v>
      </c>
      <c r="G16" s="9"/>
      <c r="H16" s="10"/>
      <c r="I16" s="9">
        <f t="shared" si="0"/>
        <v>1</v>
      </c>
      <c r="J16" s="10"/>
      <c r="K16" s="9">
        <v>0</v>
      </c>
      <c r="L16" s="10">
        <f t="shared" si="1"/>
        <v>0</v>
      </c>
      <c r="M16" s="9">
        <v>95</v>
      </c>
      <c r="N16" s="15">
        <v>0.9</v>
      </c>
    </row>
    <row r="17" spans="1:14" s="11" customFormat="1" ht="14" x14ac:dyDescent="0.15">
      <c r="A17" s="8" t="s">
        <v>40</v>
      </c>
      <c r="B17" s="9" t="s">
        <v>51</v>
      </c>
      <c r="C17" s="9" t="s">
        <v>41</v>
      </c>
      <c r="D17" s="9" t="str">
        <f>'1'!D15</f>
        <v>IGEM</v>
      </c>
      <c r="E17" s="9">
        <v>24</v>
      </c>
      <c r="F17" s="9">
        <v>23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95</v>
      </c>
      <c r="N17" s="15">
        <v>0.9</v>
      </c>
    </row>
    <row r="18" spans="1:14" s="11" customFormat="1" ht="14" x14ac:dyDescent="0.15">
      <c r="A18" s="8" t="s">
        <v>43</v>
      </c>
      <c r="B18" s="9" t="s">
        <v>48</v>
      </c>
      <c r="C18" s="9" t="s">
        <v>44</v>
      </c>
      <c r="D18" s="9" t="s">
        <v>31</v>
      </c>
      <c r="E18" s="9">
        <v>15</v>
      </c>
      <c r="F18" s="9">
        <v>14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92</v>
      </c>
      <c r="N18" s="15">
        <v>0.93</v>
      </c>
    </row>
    <row r="19" spans="1:14" s="11" customFormat="1" ht="14" x14ac:dyDescent="0.15">
      <c r="A19" s="8" t="s">
        <v>38</v>
      </c>
      <c r="B19" s="9" t="s">
        <v>46</v>
      </c>
      <c r="C19" s="9" t="s">
        <v>39</v>
      </c>
      <c r="D19" s="9" t="s">
        <v>31</v>
      </c>
      <c r="E19" s="9">
        <v>29</v>
      </c>
      <c r="F19" s="9">
        <v>28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95</v>
      </c>
      <c r="N19" s="15">
        <v>0.86</v>
      </c>
    </row>
    <row r="20" spans="1:14" s="11" customFormat="1" ht="14" x14ac:dyDescent="0.15">
      <c r="A20" s="8" t="s">
        <v>38</v>
      </c>
      <c r="B20" s="9" t="s">
        <v>46</v>
      </c>
      <c r="C20" s="9" t="s">
        <v>42</v>
      </c>
      <c r="D20" s="9" t="s">
        <v>31</v>
      </c>
      <c r="E20" s="9">
        <v>26</v>
      </c>
      <c r="F20" s="9">
        <v>26</v>
      </c>
      <c r="G20" s="9"/>
      <c r="H20" s="10"/>
      <c r="I20" s="9">
        <f t="shared" si="0"/>
        <v>0</v>
      </c>
      <c r="J20" s="10"/>
      <c r="K20" s="9">
        <v>0</v>
      </c>
      <c r="L20" s="10">
        <f t="shared" si="1"/>
        <v>0</v>
      </c>
      <c r="M20" s="9">
        <v>99</v>
      </c>
      <c r="N20" s="15">
        <v>0.69</v>
      </c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/>
      <c r="C28" s="17"/>
      <c r="D28" s="17"/>
      <c r="E28" s="17">
        <f>SUM(E14:E27)</f>
        <v>160</v>
      </c>
      <c r="F28" s="17">
        <f>SUM(F14:F27)</f>
        <v>139</v>
      </c>
      <c r="G28" s="17">
        <f>SUM(G14:G27)</f>
        <v>0</v>
      </c>
      <c r="H28" s="18"/>
      <c r="I28" s="17">
        <f t="shared" si="0"/>
        <v>21</v>
      </c>
      <c r="J28" s="18"/>
      <c r="K28" s="17">
        <f>SUM(K14:K27)</f>
        <v>0</v>
      </c>
      <c r="L28" s="18">
        <f t="shared" si="1"/>
        <v>0</v>
      </c>
      <c r="M28" s="17">
        <f>AVERAGE(M14:M27)</f>
        <v>82.285714285714292</v>
      </c>
      <c r="N28" s="19">
        <f>AVERAGE(N14:N27)</f>
        <v>0.70938775510204088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6" t="str">
        <f>B10</f>
        <v>DRA. ROSA MARÍA BEREA GUTIÉRREZ</v>
      </c>
      <c r="C37" s="26"/>
      <c r="D37" s="26"/>
      <c r="E37" s="13"/>
      <c r="F37" s="13"/>
      <c r="G37" s="44" t="s">
        <v>56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zoomScale="110" zoomScaleNormal="110" zoomScaleSheetLayoutView="100" workbookViewId="0">
      <selection activeCell="N14" sqref="N14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5.5" style="1" bestFit="1" customWidth="1"/>
    <col min="4" max="4" width="21.83203125" style="1" customWidth="1"/>
    <col min="5" max="5" width="9.5" style="1" customWidth="1"/>
    <col min="6" max="12" width="7.5" style="1" customWidth="1"/>
    <col min="13" max="16384" width="11.5" style="1"/>
  </cols>
  <sheetData>
    <row r="1" spans="1:14" ht="62.25" customHeight="1" x14ac:dyDescent="0.1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1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15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15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15">
      <c r="A6" s="41" t="s">
        <v>2</v>
      </c>
      <c r="B6" s="41"/>
      <c r="C6" s="41"/>
      <c r="D6" s="41"/>
      <c r="E6" s="42" t="s">
        <v>32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+'1'!L8:N8</f>
        <v>Febrero 2025 - Junio 2025</v>
      </c>
      <c r="M8" s="32"/>
      <c r="N8" s="32"/>
    </row>
    <row r="10" spans="1:14" x14ac:dyDescent="0.15">
      <c r="A10" s="4" t="s">
        <v>8</v>
      </c>
      <c r="B10" s="32" t="str">
        <f>'1'!B10</f>
        <v>DRA. ROSA MARÍA BEREA GUTIÉRREZ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4" thickBot="1" x14ac:dyDescent="0.2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1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4" x14ac:dyDescent="0.1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4" x14ac:dyDescent="0.15">
      <c r="A14" s="8" t="s">
        <v>36</v>
      </c>
      <c r="B14" s="9" t="s">
        <v>53</v>
      </c>
      <c r="C14" s="9" t="s">
        <v>37</v>
      </c>
      <c r="D14" s="9" t="s">
        <v>31</v>
      </c>
      <c r="E14" s="9">
        <v>21</v>
      </c>
      <c r="F14" s="9">
        <v>8</v>
      </c>
      <c r="G14" s="9">
        <v>10</v>
      </c>
      <c r="H14" s="10">
        <f t="shared" ref="H14:H18" si="0">F14/E14</f>
        <v>0.38095238095238093</v>
      </c>
      <c r="I14" s="9">
        <f t="shared" ref="I14:I28" si="1">(E14-SUM(F14:G14))-K14</f>
        <v>3</v>
      </c>
      <c r="J14" s="10">
        <f t="shared" ref="J14:J28" si="2">I14/E14</f>
        <v>0.14285714285714285</v>
      </c>
      <c r="K14" s="9">
        <v>0</v>
      </c>
      <c r="L14" s="10">
        <f t="shared" ref="L14:L28" si="3">K14/E14</f>
        <v>0</v>
      </c>
      <c r="M14" s="9">
        <v>69</v>
      </c>
      <c r="N14" s="15">
        <v>0.86</v>
      </c>
    </row>
    <row r="15" spans="1:14" s="11" customFormat="1" ht="14" x14ac:dyDescent="0.15">
      <c r="A15" s="8" t="s">
        <v>38</v>
      </c>
      <c r="B15" s="9" t="s">
        <v>52</v>
      </c>
      <c r="C15" s="9" t="s">
        <v>39</v>
      </c>
      <c r="D15" s="9" t="s">
        <v>31</v>
      </c>
      <c r="E15" s="9">
        <v>30</v>
      </c>
      <c r="F15" s="9">
        <v>28</v>
      </c>
      <c r="G15" s="9">
        <v>0</v>
      </c>
      <c r="H15" s="10">
        <f t="shared" si="0"/>
        <v>0.93333333333333335</v>
      </c>
      <c r="I15" s="9">
        <f t="shared" si="1"/>
        <v>2</v>
      </c>
      <c r="J15" s="10">
        <f t="shared" si="2"/>
        <v>6.6666666666666666E-2</v>
      </c>
      <c r="K15" s="9">
        <v>0</v>
      </c>
      <c r="L15" s="10">
        <f t="shared" si="3"/>
        <v>0</v>
      </c>
      <c r="M15" s="9">
        <v>93</v>
      </c>
      <c r="N15" s="15">
        <v>0.87</v>
      </c>
    </row>
    <row r="16" spans="1:14" s="11" customFormat="1" ht="14" x14ac:dyDescent="0.15">
      <c r="A16" s="8" t="s">
        <v>40</v>
      </c>
      <c r="B16" s="9" t="s">
        <v>54</v>
      </c>
      <c r="C16" s="9" t="s">
        <v>41</v>
      </c>
      <c r="D16" s="9" t="s">
        <v>31</v>
      </c>
      <c r="E16" s="9">
        <v>24</v>
      </c>
      <c r="F16" s="9">
        <v>20</v>
      </c>
      <c r="G16" s="9">
        <v>3</v>
      </c>
      <c r="H16" s="10">
        <f t="shared" si="0"/>
        <v>0.83333333333333337</v>
      </c>
      <c r="I16" s="9">
        <f t="shared" si="1"/>
        <v>1</v>
      </c>
      <c r="J16" s="10">
        <f t="shared" si="2"/>
        <v>4.1666666666666664E-2</v>
      </c>
      <c r="K16" s="9">
        <v>0</v>
      </c>
      <c r="L16" s="10">
        <f t="shared" si="3"/>
        <v>0</v>
      </c>
      <c r="M16" s="9">
        <v>94</v>
      </c>
      <c r="N16" s="15">
        <v>0.88</v>
      </c>
    </row>
    <row r="17" spans="1:14" s="11" customFormat="1" ht="14" x14ac:dyDescent="0.15">
      <c r="A17" s="8" t="s">
        <v>38</v>
      </c>
      <c r="B17" s="9" t="s">
        <v>52</v>
      </c>
      <c r="C17" s="9" t="s">
        <v>42</v>
      </c>
      <c r="D17" s="9" t="s">
        <v>31</v>
      </c>
      <c r="E17" s="9">
        <v>26</v>
      </c>
      <c r="F17" s="9">
        <v>26</v>
      </c>
      <c r="G17" s="9">
        <v>0</v>
      </c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9">
        <v>98</v>
      </c>
      <c r="N17" s="15">
        <v>0.5</v>
      </c>
    </row>
    <row r="18" spans="1:14" s="11" customFormat="1" ht="14" x14ac:dyDescent="0.15">
      <c r="A18" s="8" t="s">
        <v>43</v>
      </c>
      <c r="B18" s="9" t="s">
        <v>55</v>
      </c>
      <c r="C18" s="9" t="s">
        <v>44</v>
      </c>
      <c r="D18" s="9" t="s">
        <v>31</v>
      </c>
      <c r="E18" s="9">
        <v>15</v>
      </c>
      <c r="F18" s="9">
        <v>9</v>
      </c>
      <c r="G18" s="9">
        <v>5</v>
      </c>
      <c r="H18" s="10">
        <f t="shared" si="0"/>
        <v>0.6</v>
      </c>
      <c r="I18" s="9">
        <f t="shared" si="1"/>
        <v>1</v>
      </c>
      <c r="J18" s="10">
        <f t="shared" si="2"/>
        <v>6.6666666666666666E-2</v>
      </c>
      <c r="K18" s="9">
        <v>0</v>
      </c>
      <c r="L18" s="10">
        <f t="shared" si="3"/>
        <v>0</v>
      </c>
      <c r="M18" s="9">
        <v>87</v>
      </c>
      <c r="N18" s="15">
        <v>0.6</v>
      </c>
    </row>
    <row r="19" spans="1:14" s="11" customFormat="1" x14ac:dyDescent="0.1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1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1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1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1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1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1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1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1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4" thickBot="1" x14ac:dyDescent="0.2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116</v>
      </c>
      <c r="F28" s="17">
        <f>SUM(F14:F27)</f>
        <v>91</v>
      </c>
      <c r="G28" s="17">
        <f>SUM(G14:G27)</f>
        <v>18</v>
      </c>
      <c r="H28" s="18">
        <f>SUM(F28:G28)/E28</f>
        <v>0.93965517241379315</v>
      </c>
      <c r="I28" s="17">
        <f t="shared" si="1"/>
        <v>7</v>
      </c>
      <c r="J28" s="18">
        <f t="shared" si="2"/>
        <v>6.0344827586206899E-2</v>
      </c>
      <c r="K28" s="17">
        <f>SUM(K14:K27)</f>
        <v>0</v>
      </c>
      <c r="L28" s="18">
        <f t="shared" si="3"/>
        <v>0</v>
      </c>
      <c r="M28" s="17">
        <f>AVERAGE(M14:M27)</f>
        <v>88.2</v>
      </c>
      <c r="N28" s="19">
        <f>AVERAGE(N14:N27)</f>
        <v>0.74199999999999999</v>
      </c>
    </row>
    <row r="30" spans="1:14" ht="120" customHeight="1" x14ac:dyDescent="0.1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15">
      <c r="A32" s="12"/>
    </row>
    <row r="33" spans="1:10" x14ac:dyDescent="0.15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15">
      <c r="B34" s="31"/>
      <c r="C34" s="31"/>
      <c r="D34" s="31"/>
      <c r="G34" s="32"/>
      <c r="H34" s="32"/>
      <c r="I34" s="32"/>
      <c r="J34" s="32"/>
    </row>
    <row r="35" spans="1:10" hidden="1" x14ac:dyDescent="0.1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15"/>
    <row r="37" spans="1:10" ht="45" customHeight="1" x14ac:dyDescent="0.15">
      <c r="B37" s="26" t="str">
        <f>B10</f>
        <v>DRA. ROSA MARÍA BEREA GUTIÉRREZ</v>
      </c>
      <c r="C37" s="26"/>
      <c r="D37" s="26"/>
      <c r="E37" s="13"/>
      <c r="F37" s="13"/>
      <c r="G37" s="44" t="s">
        <v>56</v>
      </c>
      <c r="H37" s="44"/>
      <c r="I37" s="44"/>
      <c r="J37" s="4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Microsoft Office User</cp:lastModifiedBy>
  <cp:revision/>
  <dcterms:created xsi:type="dcterms:W3CDTF">2021-11-22T14:45:25Z</dcterms:created>
  <dcterms:modified xsi:type="dcterms:W3CDTF">2025-06-11T17:30:10Z</dcterms:modified>
  <cp:category/>
  <cp:contentStatus/>
</cp:coreProperties>
</file>