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3" sheetId="3" r:id="rId6"/>
    <sheet state="visible" name="4" sheetId="4" r:id="rId7"/>
    <sheet state="visible" name="Final" sheetId="5" r:id="rId8"/>
  </sheets>
  <definedNames/>
  <calcPr/>
  <extLst>
    <ext uri="GoogleSheetsCustomDataVersion2">
      <go:sheetsCustomData xmlns:go="http://customooxmlschemas.google.com/" r:id="rId9" roundtripDataChecksum="fULZ3p/yeBVITtRtuFB20FgBkN/v1EFJ+k+1pAKgq7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8">
      <text>
        <t xml:space="preserve">======
ID#AAABYmtXbdM
Operador    (2024-11-19 14:31:19)
ANOTAR EL NÚMERO DE REPORTE (PRIMERO, SEGUNTO, TERCERO, CUARTO O FINAL)</t>
      </text>
    </comment>
    <comment authorId="0" ref="E8">
      <text>
        <t xml:space="preserve">======
ID#AAABYmtXbc4
Operador    (2024-11-19 14:31:19)
ANOTAR EL NÚMERO DE REPORTE (PRIMERO, SEGUNTO, TERCERO, CUARTO O FINAL)</t>
      </text>
    </comment>
    <comment authorId="0" ref="L8">
      <text>
        <t xml:space="preserve">======
ID#AAABYmtXbco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W6SlBspRkn+m7QkJy92F5ynYmn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L8">
      <text>
        <t xml:space="preserve">======
ID#AAABYmtXbdA
Operador    (2024-11-19 14:31:19)
ANOTAR EL NÚMERO DE REPORTE (PRIMERO, SEGUNTO, TERCERO, CUARTO O FINAL)</t>
      </text>
    </comment>
    <comment authorId="0" ref="E8">
      <text>
        <t xml:space="preserve">======
ID#AAABYmtXbc0
Operador    (2024-11-19 14:31:19)
ANOTAR EL NÚMERO DE REPORTE (PRIMERO, SEGUNTO, TERCERO, CUARTO O FINAL)</t>
      </text>
    </comment>
    <comment authorId="0" ref="H8">
      <text>
        <t xml:space="preserve">======
ID#AAABYmtXbcs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kql5eBg+hTFhexe92dTi154kttQ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8">
      <text>
        <t xml:space="preserve">======
ID#AAABYmtXbdQ
Operador    (2024-11-19 14:31:19)
ANOTAR EL NÚMERO DE REPORTE (PRIMERO, SEGUNTO, TERCERO, CUARTO O FINAL)</t>
      </text>
    </comment>
    <comment authorId="0" ref="H8">
      <text>
        <t xml:space="preserve">======
ID#AAABYmtXbdI
Operador    (2024-11-19 14:31:19)
ANOTAR EL NÚMERO DE REPORTE (PRIMERO, SEGUNTO, TERCERO, CUARTO O FINAL)</t>
      </text>
    </comment>
    <comment authorId="0" ref="L8">
      <text>
        <t xml:space="preserve">======
ID#AAABYmtXbcw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Lg54X/Io+/Wh7tvEBBu0CMJi7kA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8">
      <text>
        <t xml:space="preserve">======
ID#AAABYmtXbdU
Operador    (2024-11-19 14:31:19)
ANOTAR EL NÚMERO DE REPORTE (PRIMERO, SEGUNTO, TERCERO, CUARTO O FINAL)</t>
      </text>
    </comment>
    <comment authorId="0" ref="E8">
      <text>
        <t xml:space="preserve">======
ID#AAABYmtXbdE
Operador    (2024-11-19 14:31:19)
ANOTAR EL NÚMERO DE REPORTE (PRIMERO, SEGUNTO, TERCERO, CUARTO O FINAL)</t>
      </text>
    </comment>
    <comment authorId="0" ref="L8">
      <text>
        <t xml:space="preserve">======
ID#AAABYmtXbc8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/Yp231LnFYdZ0eg0GLWEnWO5Qog=="/>
    </ext>
  </extLst>
</comments>
</file>

<file path=xl/sharedStrings.xml><?xml version="1.0" encoding="utf-8"?>
<sst xmlns="http://schemas.openxmlformats.org/spreadsheetml/2006/main" count="209" uniqueCount="52">
  <si>
    <t>Reporte Parcial y Final del Semestre</t>
  </si>
  <si>
    <t>INSTITUTO TECNOLÓGICO SUPERIOR DE SAN ANDRÉS TUXTLA</t>
  </si>
  <si>
    <t>SUBDIRECCIÓN ACADÉMICA</t>
  </si>
  <si>
    <t>DIVISIÓN DE INGENIERÍA</t>
  </si>
  <si>
    <t>EN SISTEMAS COMPUTACIONALES</t>
  </si>
  <si>
    <t>Reporte No.</t>
  </si>
  <si>
    <t>1°</t>
  </si>
  <si>
    <t>Grupos Atendidos:</t>
  </si>
  <si>
    <t>Asig. dif.</t>
  </si>
  <si>
    <t>Periodo Escolar:</t>
  </si>
  <si>
    <t>FEBRERO - JUNIO 2025</t>
  </si>
  <si>
    <t>PROFESOR (A):</t>
  </si>
  <si>
    <t>MTI. IVONNE CARMONA LOEZA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</si>
  <si>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</si>
  <si>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</si>
  <si>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</si>
  <si>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</si>
  <si>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</si>
  <si>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</si>
  <si>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</si>
  <si>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</si>
  <si>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</si>
  <si>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</si>
  <si>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</si>
  <si>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</si>
  <si>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</si>
  <si>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</si>
  <si>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</si>
  <si>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TALLER DE INVESTIGACION II</t>
  </si>
  <si>
    <t>SE</t>
  </si>
  <si>
    <t>804IN</t>
  </si>
  <si>
    <t>ISIC</t>
  </si>
  <si>
    <t>PROGRAMACION WEB</t>
  </si>
  <si>
    <t>604A</t>
  </si>
  <si>
    <t>604B</t>
  </si>
  <si>
    <t>ADMINISTRACION DE BASE DE DATOS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</si>
  <si>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</si>
  <si>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</si>
  <si>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</si>
  <si>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</si>
  <si>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</si>
  <si>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</si>
  <si>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MTI IVONNE CARMONA LOEZA</t>
  </si>
  <si>
    <t>ISC DIEGO DE JESUS VELAZQUEZ LUCHO</t>
  </si>
  <si>
    <t>II</t>
  </si>
  <si>
    <t>III</t>
  </si>
  <si>
    <t>IV</t>
  </si>
  <si>
    <t>TALLER DE BASE DE DATOS</t>
  </si>
  <si>
    <t>504A</t>
  </si>
  <si>
    <t>V</t>
  </si>
  <si>
    <t>Final</t>
  </si>
  <si>
    <t>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</si>
</sst>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6">
    <font>
      <sz val="11.0"/>
      <color theme="1"/>
      <name val="Calibri"/>
      <scheme val="minor"/>
    </font>
    <font>
      <sz val="10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b/>
      <sz val="9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</fills>
  <borders count="16">
    <border/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 vertical="center"/>
    </xf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0" fillId="0" fontId="3" numFmtId="0" xfId="0" applyFont="1"/>
    <xf borderId="0" fillId="0" fontId="3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0" fillId="0" fontId="3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center"/>
    </xf>
    <xf borderId="2" fillId="2" fontId="3" numFmtId="0" xfId="0" applyAlignment="1" applyBorder="1" applyFill="1" applyFont="1">
      <alignment horizontal="center" vertical="center"/>
    </xf>
    <xf borderId="3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0" fontId="4" numFmtId="0" xfId="0" applyBorder="1" applyFont="1"/>
    <xf borderId="6" fillId="2" fontId="3" numFmtId="0" xfId="0" applyAlignment="1" applyBorder="1" applyFont="1">
      <alignment horizontal="center" vertical="center"/>
    </xf>
    <xf borderId="7" fillId="0" fontId="4" numFmtId="0" xfId="0" applyBorder="1" applyFont="1"/>
    <xf borderId="8" fillId="0" fontId="4" numFmtId="0" xfId="0" applyBorder="1" applyFont="1"/>
    <xf borderId="9" fillId="2" fontId="3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11" fillId="0" fontId="1" numFmtId="0" xfId="0" applyAlignment="1" applyBorder="1" applyFont="1">
      <alignment horizontal="center" readingOrder="0" shrinkToFit="0" vertical="center" wrapText="1"/>
    </xf>
    <xf borderId="9" fillId="0" fontId="1" numFmtId="0" xfId="0" applyAlignment="1" applyBorder="1" applyFont="1">
      <alignment horizontal="center" readingOrder="0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9" fillId="0" fontId="1" numFmtId="9" xfId="0" applyAlignment="1" applyBorder="1" applyFont="1" applyNumberFormat="1">
      <alignment horizontal="center" shrinkToFit="0" vertical="center" wrapText="1"/>
    </xf>
    <xf borderId="12" fillId="0" fontId="1" numFmtId="9" xfId="0" applyAlignment="1" applyBorder="1" applyFont="1" applyNumberFormat="1">
      <alignment horizontal="center" readingOrder="0" shrinkToFit="0" vertical="center" wrapText="1"/>
    </xf>
    <xf borderId="0" fillId="0" fontId="1" numFmtId="0" xfId="0" applyAlignment="1" applyFont="1">
      <alignment shrinkToFit="0" wrapText="1"/>
    </xf>
    <xf borderId="11" fillId="0" fontId="1" numFmtId="0" xfId="0" applyAlignment="1" applyBorder="1" applyFont="1">
      <alignment horizontal="center" shrinkToFit="0" vertical="center" wrapText="1"/>
    </xf>
    <xf borderId="12" fillId="0" fontId="1" numFmtId="9" xfId="0" applyAlignment="1" applyBorder="1" applyFont="1" applyNumberFormat="1">
      <alignment horizontal="center" shrinkToFit="0" vertical="center" wrapText="1"/>
    </xf>
    <xf borderId="11" fillId="0" fontId="1" numFmtId="0" xfId="0" applyAlignment="1" applyBorder="1" applyFont="1">
      <alignment horizontal="left" shrinkToFit="0" vertical="center" wrapText="1"/>
    </xf>
    <xf borderId="13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14" fillId="2" fontId="1" numFmtId="164" xfId="0" applyAlignment="1" applyBorder="1" applyFont="1" applyNumberFormat="1">
      <alignment horizontal="center" vertical="center"/>
    </xf>
    <xf borderId="15" fillId="2" fontId="1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top"/>
    </xf>
    <xf borderId="0" fillId="0" fontId="1" numFmtId="0" xfId="0" applyAlignment="1" applyFont="1">
      <alignment vertical="top"/>
    </xf>
    <xf borderId="0" fillId="0" fontId="5" numFmtId="0" xfId="0" applyAlignment="1" applyFont="1">
      <alignment horizontal="center" shrinkToFit="0" vertical="top" wrapText="1"/>
    </xf>
    <xf borderId="9" fillId="3" fontId="1" numFmtId="0" xfId="0" applyAlignment="1" applyBorder="1" applyFill="1" applyFont="1">
      <alignment horizontal="center" readingOrder="0" shrinkToFit="0" vertical="center" wrapText="1"/>
    </xf>
    <xf borderId="9" fillId="3" fontId="1" numFmtId="0" xfId="0" applyAlignment="1" applyBorder="1" applyFont="1">
      <alignment horizontal="center" shrinkToFit="0" vertical="center" wrapText="1"/>
    </xf>
    <xf borderId="9" fillId="3" fontId="1" numFmtId="9" xfId="0" applyAlignment="1" applyBorder="1" applyFont="1" applyNumberFormat="1">
      <alignment horizontal="center" shrinkToFit="0" vertical="center" wrapText="1"/>
    </xf>
    <xf borderId="12" fillId="3" fontId="1" numFmtId="9" xfId="0" applyAlignment="1" applyBorder="1" applyFont="1" applyNumberFormat="1">
      <alignment horizontal="center" readingOrder="0" shrinkToFit="0" vertical="center" wrapText="1"/>
    </xf>
    <xf borderId="9" fillId="3" fontId="1" numFmtId="9" xfId="0" applyAlignment="1" applyBorder="1" applyFont="1" applyNumberFormat="1">
      <alignment horizontal="center" readingOrder="0" shrinkToFit="0" vertical="center" wrapText="1"/>
    </xf>
    <xf borderId="14" fillId="2" fontId="1" numFmtId="2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6.14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">
        <v>4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10" t="s">
        <v>7</v>
      </c>
      <c r="E8" s="11">
        <v>4.0</v>
      </c>
      <c r="F8" s="1"/>
      <c r="G8" s="8" t="s">
        <v>8</v>
      </c>
      <c r="H8" s="11">
        <v>3.0</v>
      </c>
      <c r="I8" s="8" t="s">
        <v>9</v>
      </c>
      <c r="L8" s="12" t="s">
        <v>10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">
        <v>28</v>
      </c>
      <c r="B14" s="25" t="s">
        <v>29</v>
      </c>
      <c r="C14" s="25" t="s">
        <v>30</v>
      </c>
      <c r="D14" s="26" t="s">
        <v>31</v>
      </c>
      <c r="E14" s="25">
        <v>17.0</v>
      </c>
      <c r="F14" s="25">
        <v>0.0</v>
      </c>
      <c r="G14" s="26"/>
      <c r="H14" s="27"/>
      <c r="I14" s="26">
        <f t="shared" ref="I14:I17" si="1">(E14-SUM(F14:G14))-K14</f>
        <v>17</v>
      </c>
      <c r="J14" s="27"/>
      <c r="K14" s="26">
        <v>0.0</v>
      </c>
      <c r="L14" s="27">
        <f t="shared" ref="L14:L17" si="2">K14/E14</f>
        <v>0</v>
      </c>
      <c r="M14" s="25">
        <v>0.0</v>
      </c>
      <c r="N14" s="28">
        <v>0.0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4" t="s">
        <v>32</v>
      </c>
      <c r="B15" s="26" t="s">
        <v>25</v>
      </c>
      <c r="C15" s="25" t="s">
        <v>33</v>
      </c>
      <c r="D15" s="26" t="s">
        <v>31</v>
      </c>
      <c r="E15" s="25">
        <v>32.0</v>
      </c>
      <c r="F15" s="25">
        <v>29.0</v>
      </c>
      <c r="G15" s="26"/>
      <c r="H15" s="27"/>
      <c r="I15" s="26">
        <f t="shared" si="1"/>
        <v>3</v>
      </c>
      <c r="J15" s="27"/>
      <c r="K15" s="26">
        <v>0.0</v>
      </c>
      <c r="L15" s="27">
        <f t="shared" si="2"/>
        <v>0</v>
      </c>
      <c r="M15" s="25">
        <v>92.0</v>
      </c>
      <c r="N15" s="28">
        <v>0.69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4" t="s">
        <v>32</v>
      </c>
      <c r="B16" s="26" t="s">
        <v>25</v>
      </c>
      <c r="C16" s="25" t="s">
        <v>34</v>
      </c>
      <c r="D16" s="26" t="s">
        <v>31</v>
      </c>
      <c r="E16" s="25">
        <v>16.0</v>
      </c>
      <c r="F16" s="25">
        <v>14.0</v>
      </c>
      <c r="G16" s="26"/>
      <c r="H16" s="27"/>
      <c r="I16" s="26">
        <f t="shared" si="1"/>
        <v>2</v>
      </c>
      <c r="J16" s="27"/>
      <c r="K16" s="26">
        <v>0.0</v>
      </c>
      <c r="L16" s="27">
        <f t="shared" si="2"/>
        <v>0</v>
      </c>
      <c r="M16" s="25">
        <v>84.0</v>
      </c>
      <c r="N16" s="28">
        <v>0.63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4" t="s">
        <v>35</v>
      </c>
      <c r="B17" s="26" t="s">
        <v>25</v>
      </c>
      <c r="C17" s="25" t="s">
        <v>33</v>
      </c>
      <c r="D17" s="26" t="s">
        <v>31</v>
      </c>
      <c r="E17" s="25">
        <v>19.0</v>
      </c>
      <c r="F17" s="25">
        <v>14.0</v>
      </c>
      <c r="G17" s="26"/>
      <c r="H17" s="27"/>
      <c r="I17" s="26">
        <f t="shared" si="1"/>
        <v>5</v>
      </c>
      <c r="J17" s="27"/>
      <c r="K17" s="26">
        <v>0.0</v>
      </c>
      <c r="L17" s="27">
        <f t="shared" si="2"/>
        <v>0</v>
      </c>
      <c r="M17" s="25">
        <v>81.0</v>
      </c>
      <c r="N17" s="28">
        <v>0.63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30"/>
      <c r="B18" s="26"/>
      <c r="C18" s="26"/>
      <c r="D18" s="26"/>
      <c r="E18" s="26"/>
      <c r="F18" s="26"/>
      <c r="G18" s="26"/>
      <c r="H18" s="27"/>
      <c r="I18" s="26"/>
      <c r="J18" s="27"/>
      <c r="K18" s="26"/>
      <c r="L18" s="27"/>
      <c r="M18" s="26"/>
      <c r="N18" s="3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32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32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32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32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32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32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32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32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6.5" customHeight="1">
      <c r="A27" s="32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33" t="s">
        <v>36</v>
      </c>
      <c r="B28" s="34" t="s">
        <v>37</v>
      </c>
      <c r="C28" s="34" t="s">
        <v>37</v>
      </c>
      <c r="D28" s="34" t="s">
        <v>37</v>
      </c>
      <c r="E28" s="34">
        <f t="shared" ref="E28:F28" si="3">SUM(E14:E27)</f>
        <v>84</v>
      </c>
      <c r="F28" s="34">
        <f t="shared" si="3"/>
        <v>57</v>
      </c>
      <c r="G28" s="34"/>
      <c r="H28" s="35"/>
      <c r="I28" s="34">
        <f>(E28-SUM(F28:G28))-K28</f>
        <v>27</v>
      </c>
      <c r="J28" s="35"/>
      <c r="K28" s="34">
        <f>SUM(K14:K27)</f>
        <v>0</v>
      </c>
      <c r="L28" s="35">
        <f>K28/E28</f>
        <v>0</v>
      </c>
      <c r="M28" s="34">
        <v>70.0</v>
      </c>
      <c r="N28" s="36">
        <f>AVERAGE(N14:N27)</f>
        <v>0.4875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7" t="s">
        <v>38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9" t="s">
        <v>39</v>
      </c>
      <c r="E33" s="1"/>
      <c r="F33" s="1"/>
      <c r="G33" s="3" t="s">
        <v>40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40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3" t="s">
        <v>41</v>
      </c>
      <c r="C35" s="13"/>
      <c r="D35" s="1"/>
      <c r="E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41" t="s">
        <v>42</v>
      </c>
      <c r="E37" s="42"/>
      <c r="F37" s="42"/>
      <c r="G37" s="43" t="s">
        <v>43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6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'1'!E6:H6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2.0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5" t="s">
        <v>25</v>
      </c>
      <c r="C14" s="26" t="str">
        <f>'1'!C14</f>
        <v>804IN</v>
      </c>
      <c r="D14" s="26" t="str">
        <f>'1'!D14</f>
        <v>ISIC</v>
      </c>
      <c r="E14" s="26">
        <f>'1'!E14</f>
        <v>17</v>
      </c>
      <c r="F14" s="44">
        <v>12.0</v>
      </c>
      <c r="G14" s="45"/>
      <c r="H14" s="46"/>
      <c r="I14" s="45">
        <f t="shared" ref="I14:I17" si="1">(E14-SUM(F14:G14))-K14</f>
        <v>5</v>
      </c>
      <c r="J14" s="46"/>
      <c r="K14" s="45">
        <v>0.0</v>
      </c>
      <c r="L14" s="46">
        <f t="shared" ref="L14:L16" si="2">K14/E14</f>
        <v>0</v>
      </c>
      <c r="M14" s="44">
        <v>86.0</v>
      </c>
      <c r="N14" s="47">
        <v>0.59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'1'!A15</f>
        <v>PROGRAMACION WEB</v>
      </c>
      <c r="B15" s="26" t="s">
        <v>44</v>
      </c>
      <c r="C15" s="26" t="str">
        <f>'1'!C15</f>
        <v>604A</v>
      </c>
      <c r="D15" s="26" t="str">
        <f>'1'!D15</f>
        <v>ISIC</v>
      </c>
      <c r="E15" s="26">
        <f>'1'!E15</f>
        <v>32</v>
      </c>
      <c r="F15" s="44">
        <v>24.0</v>
      </c>
      <c r="G15" s="45"/>
      <c r="H15" s="46"/>
      <c r="I15" s="45">
        <f t="shared" si="1"/>
        <v>8</v>
      </c>
      <c r="J15" s="46"/>
      <c r="K15" s="44">
        <v>0.0</v>
      </c>
      <c r="L15" s="46">
        <f t="shared" si="2"/>
        <v>0</v>
      </c>
      <c r="M15" s="44">
        <v>81.0</v>
      </c>
      <c r="N15" s="47">
        <v>0.69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tr">
        <f>'1'!A16</f>
        <v>PROGRAMACION WEB</v>
      </c>
      <c r="B16" s="26" t="s">
        <v>44</v>
      </c>
      <c r="C16" s="26" t="str">
        <f>'1'!C16</f>
        <v>604B</v>
      </c>
      <c r="D16" s="26" t="str">
        <f>'1'!D16</f>
        <v>ISIC</v>
      </c>
      <c r="E16" s="26">
        <f>'1'!E16</f>
        <v>16</v>
      </c>
      <c r="F16" s="44">
        <v>14.0</v>
      </c>
      <c r="G16" s="45"/>
      <c r="H16" s="46"/>
      <c r="I16" s="45">
        <f t="shared" si="1"/>
        <v>2</v>
      </c>
      <c r="J16" s="46"/>
      <c r="K16" s="45">
        <v>0.0</v>
      </c>
      <c r="L16" s="46">
        <f t="shared" si="2"/>
        <v>0</v>
      </c>
      <c r="M16" s="44">
        <v>89.0</v>
      </c>
      <c r="N16" s="47">
        <v>0.81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'1'!A17</f>
        <v>ADMINISTRACION DE BASE DE DATOS</v>
      </c>
      <c r="B17" s="26" t="s">
        <v>44</v>
      </c>
      <c r="C17" s="26" t="str">
        <f>'1'!C17</f>
        <v>604A</v>
      </c>
      <c r="D17" s="26" t="str">
        <f>'1'!D17</f>
        <v>ISIC</v>
      </c>
      <c r="E17" s="26">
        <f>'1'!E17</f>
        <v>19</v>
      </c>
      <c r="F17" s="44">
        <v>16.0</v>
      </c>
      <c r="G17" s="45"/>
      <c r="H17" s="46"/>
      <c r="I17" s="45">
        <f t="shared" si="1"/>
        <v>3</v>
      </c>
      <c r="J17" s="46"/>
      <c r="K17" s="44">
        <v>0.0</v>
      </c>
      <c r="L17" s="48">
        <v>0.0</v>
      </c>
      <c r="M17" s="44">
        <v>94.0</v>
      </c>
      <c r="N17" s="47">
        <v>0.84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6" t="str">
        <f>'1'!A18</f>
        <v/>
      </c>
      <c r="B18" s="26"/>
      <c r="C18" s="26" t="str">
        <f>'1'!C18</f>
        <v/>
      </c>
      <c r="D18" s="26" t="str">
        <f>'1'!D18</f>
        <v/>
      </c>
      <c r="E18" s="26" t="str">
        <f>'1'!E18</f>
        <v/>
      </c>
      <c r="F18" s="26"/>
      <c r="G18" s="26"/>
      <c r="H18" s="27"/>
      <c r="I18" s="26"/>
      <c r="J18" s="27"/>
      <c r="K18" s="26"/>
      <c r="L18" s="27"/>
      <c r="M18" s="26"/>
      <c r="N18" s="3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6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26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6.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33" t="s">
        <v>36</v>
      </c>
      <c r="B28" s="34" t="s">
        <v>37</v>
      </c>
      <c r="C28" s="34" t="s">
        <v>37</v>
      </c>
      <c r="D28" s="34" t="s">
        <v>37</v>
      </c>
      <c r="E28" s="34">
        <f t="shared" ref="E28:F28" si="3">SUM(E14:E27)</f>
        <v>84</v>
      </c>
      <c r="F28" s="34">
        <f t="shared" si="3"/>
        <v>66</v>
      </c>
      <c r="G28" s="34"/>
      <c r="H28" s="35"/>
      <c r="I28" s="34">
        <f>(E28-SUM(F28:G28))-K28</f>
        <v>18</v>
      </c>
      <c r="J28" s="35"/>
      <c r="K28" s="34">
        <f>SUM(K14:K27)</f>
        <v>0</v>
      </c>
      <c r="L28" s="35">
        <f>K28/E28</f>
        <v>0</v>
      </c>
      <c r="M28" s="49">
        <f t="shared" ref="M28:N28" si="4">AVERAGE(M14:M27)</f>
        <v>87.5</v>
      </c>
      <c r="N28" s="36">
        <f t="shared" si="4"/>
        <v>0.7325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7" t="s">
        <v>38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9" t="s">
        <v>39</v>
      </c>
      <c r="E33" s="1"/>
      <c r="F33" s="1"/>
      <c r="G33" s="3" t="s">
        <v>40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40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3" t="s">
        <v>41</v>
      </c>
      <c r="C35" s="13"/>
      <c r="D35" s="1"/>
      <c r="E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41" t="str">
        <f>B10</f>
        <v>MTI. IVONNE CARMONA LOEZA</v>
      </c>
      <c r="E37" s="42"/>
      <c r="F37" s="42"/>
      <c r="G37" s="41" t="str">
        <f>'1'!G37:J37</f>
        <v>ISC DIEGO DE JESUS VELAZQUEZ LUCHO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7.14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'2'!E6:H6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3.0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5" t="s">
        <v>29</v>
      </c>
      <c r="C14" s="26" t="str">
        <f>'1'!C14</f>
        <v>804IN</v>
      </c>
      <c r="D14" s="26" t="str">
        <f>'1'!D14</f>
        <v>ISIC</v>
      </c>
      <c r="E14" s="26">
        <f>'2'!E14</f>
        <v>17</v>
      </c>
      <c r="F14" s="25">
        <v>0.0</v>
      </c>
      <c r="G14" s="26"/>
      <c r="H14" s="27"/>
      <c r="I14" s="26">
        <f t="shared" ref="I14:I17" si="1">(E14-SUM(F14:G14))-K14</f>
        <v>17</v>
      </c>
      <c r="J14" s="27"/>
      <c r="K14" s="26">
        <v>0.0</v>
      </c>
      <c r="L14" s="27">
        <f t="shared" ref="L14:L17" si="2">K14/E14</f>
        <v>0</v>
      </c>
      <c r="M14" s="25">
        <v>0.0</v>
      </c>
      <c r="N14" s="28">
        <v>0.0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'2'!A15</f>
        <v>PROGRAMACION WEB</v>
      </c>
      <c r="B15" s="26" t="s">
        <v>45</v>
      </c>
      <c r="C15" s="26" t="str">
        <f>'2'!C15</f>
        <v>604A</v>
      </c>
      <c r="D15" s="26" t="str">
        <f>'1'!D15</f>
        <v>ISIC</v>
      </c>
      <c r="E15" s="26">
        <f>'2'!E15</f>
        <v>32</v>
      </c>
      <c r="F15" s="25">
        <v>20.0</v>
      </c>
      <c r="G15" s="26"/>
      <c r="H15" s="27"/>
      <c r="I15" s="26">
        <f t="shared" si="1"/>
        <v>12</v>
      </c>
      <c r="J15" s="27"/>
      <c r="K15" s="26">
        <v>0.0</v>
      </c>
      <c r="L15" s="27">
        <f t="shared" si="2"/>
        <v>0</v>
      </c>
      <c r="M15" s="25">
        <v>75.0</v>
      </c>
      <c r="N15" s="28">
        <v>0.63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tr">
        <f>'2'!A16</f>
        <v>PROGRAMACION WEB</v>
      </c>
      <c r="B16" s="26" t="s">
        <v>45</v>
      </c>
      <c r="C16" s="26" t="str">
        <f>'2'!C16</f>
        <v>604B</v>
      </c>
      <c r="D16" s="26" t="str">
        <f>'1'!D15</f>
        <v>ISIC</v>
      </c>
      <c r="E16" s="26">
        <f>'2'!E16</f>
        <v>16</v>
      </c>
      <c r="F16" s="25">
        <v>11.0</v>
      </c>
      <c r="G16" s="26"/>
      <c r="H16" s="27"/>
      <c r="I16" s="26">
        <f t="shared" si="1"/>
        <v>5</v>
      </c>
      <c r="J16" s="27"/>
      <c r="K16" s="26">
        <v>0.0</v>
      </c>
      <c r="L16" s="27">
        <f t="shared" si="2"/>
        <v>0</v>
      </c>
      <c r="M16" s="25">
        <v>81.0</v>
      </c>
      <c r="N16" s="28">
        <v>0.63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'2'!A17</f>
        <v>ADMINISTRACION DE BASE DE DATOS</v>
      </c>
      <c r="B17" s="26" t="s">
        <v>45</v>
      </c>
      <c r="C17" s="26" t="str">
        <f>'2'!C17</f>
        <v>604A</v>
      </c>
      <c r="D17" s="26" t="s">
        <v>31</v>
      </c>
      <c r="E17" s="26">
        <f>'2'!E17</f>
        <v>19</v>
      </c>
      <c r="F17" s="25">
        <v>18.0</v>
      </c>
      <c r="G17" s="26"/>
      <c r="H17" s="27"/>
      <c r="I17" s="26">
        <f t="shared" si="1"/>
        <v>1</v>
      </c>
      <c r="J17" s="27"/>
      <c r="K17" s="26">
        <v>0.0</v>
      </c>
      <c r="L17" s="27">
        <f t="shared" si="2"/>
        <v>0</v>
      </c>
      <c r="M17" s="25">
        <v>90.0</v>
      </c>
      <c r="N17" s="28">
        <v>0.79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6" t="str">
        <f>'2'!A18</f>
        <v/>
      </c>
      <c r="B18" s="26"/>
      <c r="C18" s="26" t="str">
        <f>'2'!C18</f>
        <v/>
      </c>
      <c r="D18" s="26"/>
      <c r="E18" s="26" t="str">
        <f>'2'!E18</f>
        <v/>
      </c>
      <c r="F18" s="26"/>
      <c r="G18" s="26"/>
      <c r="H18" s="27"/>
      <c r="I18" s="26"/>
      <c r="J18" s="27"/>
      <c r="K18" s="26"/>
      <c r="L18" s="27"/>
      <c r="M18" s="26"/>
      <c r="N18" s="3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6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26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2.7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26"/>
      <c r="B28" s="26"/>
      <c r="C28" s="26"/>
      <c r="D28" s="26"/>
      <c r="E28" s="26"/>
      <c r="F28" s="26"/>
      <c r="G28" s="26"/>
      <c r="H28" s="27"/>
      <c r="I28" s="26"/>
      <c r="J28" s="27"/>
      <c r="K28" s="26"/>
      <c r="L28" s="27"/>
      <c r="M28" s="26"/>
      <c r="N28" s="31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6.5" customHeight="1">
      <c r="A29" s="26"/>
      <c r="B29" s="26"/>
      <c r="C29" s="26"/>
      <c r="D29" s="26"/>
      <c r="E29" s="26"/>
      <c r="F29" s="26"/>
      <c r="G29" s="26"/>
      <c r="H29" s="27"/>
      <c r="I29" s="26"/>
      <c r="J29" s="27"/>
      <c r="K29" s="26"/>
      <c r="L29" s="27"/>
      <c r="M29" s="26"/>
      <c r="N29" s="31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2.75" customHeight="1">
      <c r="A30" s="33" t="s">
        <v>36</v>
      </c>
      <c r="B30" s="34" t="s">
        <v>37</v>
      </c>
      <c r="C30" s="34" t="s">
        <v>37</v>
      </c>
      <c r="D30" s="34" t="s">
        <v>37</v>
      </c>
      <c r="E30" s="34">
        <f t="shared" ref="E30:F30" si="3">SUM(E14:E29)</f>
        <v>84</v>
      </c>
      <c r="F30" s="34">
        <f t="shared" si="3"/>
        <v>49</v>
      </c>
      <c r="G30" s="34"/>
      <c r="H30" s="35"/>
      <c r="I30" s="34">
        <f>(E30-SUM(F30:G30))-K30</f>
        <v>35</v>
      </c>
      <c r="J30" s="35"/>
      <c r="K30" s="34">
        <f>SUM(K14:K29)</f>
        <v>0</v>
      </c>
      <c r="L30" s="35">
        <f>K30/E30</f>
        <v>0</v>
      </c>
      <c r="M30" s="49">
        <f t="shared" ref="M30:N30" si="4">AVERAGE(M14:M29)</f>
        <v>61.5</v>
      </c>
      <c r="N30" s="36">
        <f t="shared" si="4"/>
        <v>0.5125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0.0" customHeight="1">
      <c r="A32" s="37" t="s">
        <v>38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3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39" t="s">
        <v>39</v>
      </c>
      <c r="E35" s="1"/>
      <c r="F35" s="1"/>
      <c r="G35" s="3" t="s">
        <v>40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62.25" customHeight="1">
      <c r="A36" s="1"/>
      <c r="B36" s="40"/>
      <c r="C36" s="6"/>
      <c r="D36" s="6"/>
      <c r="E36" s="1"/>
      <c r="F36" s="1"/>
      <c r="G36" s="9"/>
      <c r="H36" s="6"/>
      <c r="I36" s="6"/>
      <c r="J36" s="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hidden="1" customHeight="1">
      <c r="A37" s="13" t="s">
        <v>41</v>
      </c>
      <c r="C37" s="13"/>
      <c r="D37" s="1"/>
      <c r="E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45.0" customHeight="1">
      <c r="A39" s="1"/>
      <c r="B39" s="41" t="str">
        <f>B10</f>
        <v>MTI. IVONNE CARMONA LOEZA</v>
      </c>
      <c r="E39" s="42"/>
      <c r="F39" s="42"/>
      <c r="G39" s="50" t="s">
        <v>43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'3'!E6:H6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4.0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6" t="s">
        <v>45</v>
      </c>
      <c r="C14" s="26" t="str">
        <f>'1'!C14</f>
        <v>804IN</v>
      </c>
      <c r="D14" s="26" t="str">
        <f>'1'!D14</f>
        <v>ISIC</v>
      </c>
      <c r="E14" s="26">
        <f>'1'!E14</f>
        <v>17</v>
      </c>
      <c r="F14" s="26">
        <v>15.0</v>
      </c>
      <c r="G14" s="26"/>
      <c r="H14" s="27"/>
      <c r="I14" s="26">
        <f t="shared" ref="I14:I20" si="1">(E14-SUM(F14:G14))-K14</f>
        <v>2</v>
      </c>
      <c r="J14" s="27"/>
      <c r="K14" s="26">
        <v>0.0</v>
      </c>
      <c r="L14" s="27">
        <f t="shared" ref="L14:L20" si="2">K14/E14</f>
        <v>0</v>
      </c>
      <c r="M14" s="26">
        <v>83.0</v>
      </c>
      <c r="N14" s="31">
        <v>0.53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'1'!A15</f>
        <v>PROGRAMACION WEB</v>
      </c>
      <c r="B15" s="26" t="s">
        <v>46</v>
      </c>
      <c r="C15" s="26" t="str">
        <f>'1'!C15</f>
        <v>604A</v>
      </c>
      <c r="D15" s="26" t="str">
        <f>'1'!D15</f>
        <v>ISIC</v>
      </c>
      <c r="E15" s="26">
        <f>'1'!E15</f>
        <v>32</v>
      </c>
      <c r="F15" s="26">
        <v>22.0</v>
      </c>
      <c r="G15" s="26"/>
      <c r="H15" s="27"/>
      <c r="I15" s="26">
        <f t="shared" si="1"/>
        <v>10</v>
      </c>
      <c r="J15" s="27"/>
      <c r="K15" s="26">
        <v>0.0</v>
      </c>
      <c r="L15" s="27">
        <f t="shared" si="2"/>
        <v>0</v>
      </c>
      <c r="M15" s="26">
        <v>59.0</v>
      </c>
      <c r="N15" s="31">
        <v>0.55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">
        <v>47</v>
      </c>
      <c r="B16" s="26" t="s">
        <v>46</v>
      </c>
      <c r="C16" s="26" t="s">
        <v>48</v>
      </c>
      <c r="D16" s="26" t="str">
        <f>'1'!D15</f>
        <v>ISIC</v>
      </c>
      <c r="E16" s="26">
        <v>24.0</v>
      </c>
      <c r="F16" s="26">
        <v>13.0</v>
      </c>
      <c r="G16" s="26"/>
      <c r="H16" s="27"/>
      <c r="I16" s="26">
        <f t="shared" si="1"/>
        <v>11</v>
      </c>
      <c r="J16" s="27"/>
      <c r="K16" s="26">
        <v>0.0</v>
      </c>
      <c r="L16" s="27">
        <f t="shared" si="2"/>
        <v>0</v>
      </c>
      <c r="M16" s="26">
        <v>54.0</v>
      </c>
      <c r="N16" s="31">
        <v>0.54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'1'!A16</f>
        <v>PROGRAMACION WEB</v>
      </c>
      <c r="B17" s="26" t="s">
        <v>49</v>
      </c>
      <c r="C17" s="26" t="str">
        <f>'1'!C16</f>
        <v>604B</v>
      </c>
      <c r="D17" s="26" t="str">
        <f>'1'!D16</f>
        <v>ISIC</v>
      </c>
      <c r="E17" s="26">
        <f>'1'!E16</f>
        <v>16</v>
      </c>
      <c r="F17" s="26">
        <v>13.0</v>
      </c>
      <c r="G17" s="26"/>
      <c r="H17" s="27"/>
      <c r="I17" s="26">
        <f t="shared" si="1"/>
        <v>3</v>
      </c>
      <c r="J17" s="27"/>
      <c r="K17" s="26">
        <v>0.0</v>
      </c>
      <c r="L17" s="27">
        <f t="shared" si="2"/>
        <v>0</v>
      </c>
      <c r="M17" s="26">
        <v>54.0</v>
      </c>
      <c r="N17" s="31">
        <v>0.54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6" t="str">
        <f>'1'!A17</f>
        <v>ADMINISTRACION DE BASE DE DATOS</v>
      </c>
      <c r="B18" s="26" t="s">
        <v>46</v>
      </c>
      <c r="C18" s="26" t="str">
        <f>'1'!C17</f>
        <v>604A</v>
      </c>
      <c r="D18" s="26" t="str">
        <f>'1'!D17</f>
        <v>ISIC</v>
      </c>
      <c r="E18" s="26">
        <f>'1'!E17</f>
        <v>19</v>
      </c>
      <c r="F18" s="26">
        <v>12.0</v>
      </c>
      <c r="G18" s="26"/>
      <c r="H18" s="27"/>
      <c r="I18" s="26">
        <f t="shared" si="1"/>
        <v>7</v>
      </c>
      <c r="J18" s="27"/>
      <c r="K18" s="26">
        <v>0.0</v>
      </c>
      <c r="L18" s="27">
        <f t="shared" si="2"/>
        <v>0</v>
      </c>
      <c r="M18" s="26">
        <v>70.0</v>
      </c>
      <c r="N18" s="31">
        <v>0.75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6" t="str">
        <f>'1'!A17</f>
        <v>ADMINISTRACION DE BASE DE DATOS</v>
      </c>
      <c r="B19" s="26" t="s">
        <v>49</v>
      </c>
      <c r="C19" s="26" t="str">
        <f>'1'!C17</f>
        <v>604A</v>
      </c>
      <c r="D19" s="26" t="str">
        <f>'1'!D17</f>
        <v>ISIC</v>
      </c>
      <c r="E19" s="26">
        <f>'1'!E17</f>
        <v>19</v>
      </c>
      <c r="F19" s="26">
        <v>12.0</v>
      </c>
      <c r="G19" s="26"/>
      <c r="H19" s="27"/>
      <c r="I19" s="26">
        <f t="shared" si="1"/>
        <v>7</v>
      </c>
      <c r="J19" s="27"/>
      <c r="K19" s="26">
        <v>0.0</v>
      </c>
      <c r="L19" s="27">
        <f t="shared" si="2"/>
        <v>0</v>
      </c>
      <c r="M19" s="26">
        <v>70.0</v>
      </c>
      <c r="N19" s="31">
        <v>0.75</v>
      </c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0" customHeight="1">
      <c r="A20" s="26" t="str">
        <f>'1'!A18</f>
        <v/>
      </c>
      <c r="B20" s="26" t="s">
        <v>45</v>
      </c>
      <c r="C20" s="26" t="str">
        <f>'1'!C18</f>
        <v/>
      </c>
      <c r="D20" s="26" t="str">
        <f>'1'!D18</f>
        <v/>
      </c>
      <c r="E20" s="26" t="str">
        <f>'1'!E18</f>
        <v/>
      </c>
      <c r="F20" s="26">
        <v>5.0</v>
      </c>
      <c r="G20" s="26"/>
      <c r="H20" s="27"/>
      <c r="I20" s="26">
        <f t="shared" si="1"/>
        <v>-5</v>
      </c>
      <c r="J20" s="27"/>
      <c r="K20" s="26">
        <v>0.0</v>
      </c>
      <c r="L20" s="27" t="str">
        <f t="shared" si="2"/>
        <v>#DIV/0!</v>
      </c>
      <c r="M20" s="26">
        <v>45.0</v>
      </c>
      <c r="N20" s="31">
        <v>0.42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2.7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6.5" customHeight="1">
      <c r="A28" s="26"/>
      <c r="B28" s="26"/>
      <c r="C28" s="26"/>
      <c r="D28" s="26"/>
      <c r="E28" s="26"/>
      <c r="F28" s="26"/>
      <c r="G28" s="26"/>
      <c r="H28" s="27"/>
      <c r="I28" s="26"/>
      <c r="J28" s="27"/>
      <c r="K28" s="26"/>
      <c r="L28" s="27"/>
      <c r="M28" s="26"/>
      <c r="N28" s="31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2.75" customHeight="1">
      <c r="A29" s="33" t="s">
        <v>36</v>
      </c>
      <c r="B29" s="34" t="s">
        <v>37</v>
      </c>
      <c r="C29" s="34" t="s">
        <v>37</v>
      </c>
      <c r="D29" s="34" t="s">
        <v>37</v>
      </c>
      <c r="E29" s="34">
        <f t="shared" ref="E29:G29" si="3">SUM(E14:E28)</f>
        <v>127</v>
      </c>
      <c r="F29" s="34">
        <f t="shared" si="3"/>
        <v>92</v>
      </c>
      <c r="G29" s="34">
        <f t="shared" si="3"/>
        <v>0</v>
      </c>
      <c r="H29" s="35">
        <f>SUM(F29:G29)/E29</f>
        <v>0.7244094488</v>
      </c>
      <c r="I29" s="34">
        <f>(E29-SUM(F29:G29))-K29</f>
        <v>35</v>
      </c>
      <c r="J29" s="35">
        <f>I29/E29</f>
        <v>0.2755905512</v>
      </c>
      <c r="K29" s="34">
        <f>SUM(K14:K28)</f>
        <v>0</v>
      </c>
      <c r="L29" s="35">
        <f>K29/E29</f>
        <v>0</v>
      </c>
      <c r="M29" s="34">
        <f t="shared" ref="M29:N29" si="4">AVERAGE(M14:M28)</f>
        <v>62.14285714</v>
      </c>
      <c r="N29" s="36">
        <f t="shared" si="4"/>
        <v>0.5828571429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0.0" customHeight="1">
      <c r="A31" s="37" t="s">
        <v>38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3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39" t="s">
        <v>39</v>
      </c>
      <c r="E34" s="1"/>
      <c r="F34" s="1"/>
      <c r="G34" s="3" t="s">
        <v>40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62.25" customHeight="1">
      <c r="A35" s="1"/>
      <c r="B35" s="40"/>
      <c r="C35" s="6"/>
      <c r="D35" s="6"/>
      <c r="E35" s="1"/>
      <c r="F35" s="1"/>
      <c r="G35" s="9"/>
      <c r="H35" s="6"/>
      <c r="I35" s="6"/>
      <c r="J35" s="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3" t="s">
        <v>41</v>
      </c>
      <c r="C36" s="13"/>
      <c r="D36" s="1"/>
      <c r="E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hidden="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45.0" customHeight="1">
      <c r="A38" s="1"/>
      <c r="B38" s="41" t="str">
        <f>B10</f>
        <v>MTI. IVONNE CARMONA LOEZA</v>
      </c>
      <c r="E38" s="42"/>
      <c r="F38" s="42"/>
      <c r="G38" s="50" t="s">
        <v>43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8:D38"/>
    <mergeCell ref="G38:J38"/>
    <mergeCell ref="A31:N31"/>
    <mergeCell ref="B34:D34"/>
    <mergeCell ref="G34:J34"/>
    <mergeCell ref="B35:D35"/>
    <mergeCell ref="G35:J35"/>
    <mergeCell ref="A36:B36"/>
    <mergeCell ref="E36:H36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'4'!E6:H6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50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6" t="s">
        <v>51</v>
      </c>
      <c r="C14" s="26" t="str">
        <f>'1'!C14</f>
        <v>804IN</v>
      </c>
      <c r="D14" s="26" t="str">
        <f>'1'!D14</f>
        <v>ISIC</v>
      </c>
      <c r="E14" s="26">
        <v>15.0</v>
      </c>
      <c r="F14" s="26">
        <v>10.0</v>
      </c>
      <c r="G14" s="26">
        <v>5.0</v>
      </c>
      <c r="H14" s="27">
        <f t="shared" ref="H14:H18" si="1">(F14+G14)/E14</f>
        <v>1</v>
      </c>
      <c r="I14" s="26">
        <f t="shared" ref="I14:I18" si="2">(E14-SUM(F14:G14))-K14</f>
        <v>0</v>
      </c>
      <c r="J14" s="27">
        <f t="shared" ref="J14:J18" si="3">I14/E14</f>
        <v>0</v>
      </c>
      <c r="K14" s="26">
        <v>0.0</v>
      </c>
      <c r="L14" s="27">
        <f t="shared" ref="L14:L18" si="4">K14/E14</f>
        <v>0</v>
      </c>
      <c r="M14" s="26">
        <v>88.0</v>
      </c>
      <c r="N14" s="31">
        <v>0.4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'1'!A15</f>
        <v>PROGRAMACION WEB</v>
      </c>
      <c r="B15" s="26" t="s">
        <v>51</v>
      </c>
      <c r="C15" s="26" t="str">
        <f>'1'!C15</f>
        <v>604A</v>
      </c>
      <c r="D15" s="26" t="str">
        <f>'1'!D15</f>
        <v>ISIC</v>
      </c>
      <c r="E15" s="26">
        <v>32.0</v>
      </c>
      <c r="F15" s="26">
        <v>16.0</v>
      </c>
      <c r="G15" s="26">
        <v>7.0</v>
      </c>
      <c r="H15" s="27">
        <f t="shared" si="1"/>
        <v>0.71875</v>
      </c>
      <c r="I15" s="26">
        <f t="shared" si="2"/>
        <v>9</v>
      </c>
      <c r="J15" s="27">
        <f t="shared" si="3"/>
        <v>0.28125</v>
      </c>
      <c r="K15" s="26">
        <v>0.0</v>
      </c>
      <c r="L15" s="27">
        <f t="shared" si="4"/>
        <v>0</v>
      </c>
      <c r="M15" s="26">
        <v>62.0</v>
      </c>
      <c r="N15" s="31">
        <v>0.67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tr">
        <f>'1'!A16</f>
        <v>PROGRAMACION WEB</v>
      </c>
      <c r="B16" s="26" t="s">
        <v>51</v>
      </c>
      <c r="C16" s="26" t="str">
        <f>'1'!C16</f>
        <v>604B</v>
      </c>
      <c r="D16" s="26" t="str">
        <f>'1'!D16</f>
        <v>ISIC</v>
      </c>
      <c r="E16" s="26">
        <v>24.0</v>
      </c>
      <c r="F16" s="26">
        <v>9.0</v>
      </c>
      <c r="G16" s="26">
        <v>7.0</v>
      </c>
      <c r="H16" s="27">
        <f t="shared" si="1"/>
        <v>0.6666666667</v>
      </c>
      <c r="I16" s="26">
        <f t="shared" si="2"/>
        <v>8</v>
      </c>
      <c r="J16" s="27">
        <f t="shared" si="3"/>
        <v>0.3333333333</v>
      </c>
      <c r="K16" s="26">
        <v>0.0</v>
      </c>
      <c r="L16" s="27">
        <f t="shared" si="4"/>
        <v>0</v>
      </c>
      <c r="M16" s="26">
        <v>61.0</v>
      </c>
      <c r="N16" s="31">
        <v>0.67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'1'!A17</f>
        <v>ADMINISTRACION DE BASE DE DATOS</v>
      </c>
      <c r="B17" s="26" t="s">
        <v>51</v>
      </c>
      <c r="C17" s="26" t="str">
        <f>'1'!C17</f>
        <v>604A</v>
      </c>
      <c r="D17" s="26" t="str">
        <f>'1'!D17</f>
        <v>ISIC</v>
      </c>
      <c r="E17" s="26">
        <v>16.0</v>
      </c>
      <c r="F17" s="26">
        <v>9.0</v>
      </c>
      <c r="G17" s="26">
        <v>3.0</v>
      </c>
      <c r="H17" s="27">
        <f t="shared" si="1"/>
        <v>0.75</v>
      </c>
      <c r="I17" s="26">
        <f t="shared" si="2"/>
        <v>4</v>
      </c>
      <c r="J17" s="27">
        <f t="shared" si="3"/>
        <v>0.25</v>
      </c>
      <c r="K17" s="26">
        <v>0.0</v>
      </c>
      <c r="L17" s="27">
        <f t="shared" si="4"/>
        <v>0</v>
      </c>
      <c r="M17" s="26">
        <v>68.0</v>
      </c>
      <c r="N17" s="31">
        <v>0.75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6" t="str">
        <f>'1'!A18</f>
        <v/>
      </c>
      <c r="B18" s="26" t="s">
        <v>51</v>
      </c>
      <c r="C18" s="26" t="str">
        <f>'1'!C18</f>
        <v/>
      </c>
      <c r="D18" s="26" t="str">
        <f>'1'!D18</f>
        <v/>
      </c>
      <c r="E18" s="26">
        <v>12.0</v>
      </c>
      <c r="F18" s="26">
        <v>2.0</v>
      </c>
      <c r="G18" s="26">
        <v>4.0</v>
      </c>
      <c r="H18" s="27">
        <f t="shared" si="1"/>
        <v>0.5</v>
      </c>
      <c r="I18" s="26">
        <f t="shared" si="2"/>
        <v>6</v>
      </c>
      <c r="J18" s="27">
        <f t="shared" si="3"/>
        <v>0.5</v>
      </c>
      <c r="K18" s="26">
        <v>0.0</v>
      </c>
      <c r="L18" s="27">
        <f t="shared" si="4"/>
        <v>0</v>
      </c>
      <c r="M18" s="26">
        <v>50.0</v>
      </c>
      <c r="N18" s="31">
        <v>0.5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6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26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6.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33" t="s">
        <v>36</v>
      </c>
      <c r="B28" s="34" t="s">
        <v>37</v>
      </c>
      <c r="C28" s="34" t="s">
        <v>37</v>
      </c>
      <c r="D28" s="34" t="s">
        <v>37</v>
      </c>
      <c r="E28" s="34">
        <f t="shared" ref="E28:G28" si="5">SUM(E14:E27)</f>
        <v>99</v>
      </c>
      <c r="F28" s="34">
        <f t="shared" si="5"/>
        <v>46</v>
      </c>
      <c r="G28" s="34">
        <f t="shared" si="5"/>
        <v>26</v>
      </c>
      <c r="H28" s="35">
        <f>SUM(F28:G28)/E28</f>
        <v>0.7272727273</v>
      </c>
      <c r="I28" s="34">
        <f>(E28-SUM(F28:G28))-K28</f>
        <v>27</v>
      </c>
      <c r="J28" s="35">
        <f>I28/E28</f>
        <v>0.2727272727</v>
      </c>
      <c r="K28" s="34">
        <f>SUM(K14:K27)</f>
        <v>0</v>
      </c>
      <c r="L28" s="35">
        <f>K28/E28</f>
        <v>0</v>
      </c>
      <c r="M28" s="34">
        <f t="shared" ref="M28:N28" si="6">AVERAGE(M14:M27)</f>
        <v>65.8</v>
      </c>
      <c r="N28" s="36">
        <f t="shared" si="6"/>
        <v>0.598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7" t="s">
        <v>38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9" t="s">
        <v>39</v>
      </c>
      <c r="E33" s="1"/>
      <c r="F33" s="1"/>
      <c r="G33" s="3" t="s">
        <v>40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40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3" t="s">
        <v>41</v>
      </c>
      <c r="C35" s="13"/>
      <c r="D35" s="1"/>
      <c r="E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41" t="str">
        <f>B10</f>
        <v>MTI. IVONNE CARMONA LOEZA</v>
      </c>
      <c r="E37" s="42"/>
      <c r="F37" s="42"/>
      <c r="G37" s="50" t="s">
        <v>43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</cp:coreProperties>
</file>