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HVM\"/>
    </mc:Choice>
  </mc:AlternateContent>
  <xr:revisionPtr revIDLastSave="0" documentId="8_{6BC2B97C-FB3A-4671-B8C1-53EDF6531789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25" l="1"/>
  <c r="M18" i="25"/>
  <c r="K18" i="25"/>
  <c r="G18" i="25"/>
  <c r="F18" i="25"/>
  <c r="J17" i="25"/>
  <c r="D17" i="25"/>
  <c r="C17" i="25"/>
  <c r="A17" i="25"/>
  <c r="J16" i="25"/>
  <c r="D16" i="25"/>
  <c r="C16" i="25"/>
  <c r="A16" i="25"/>
  <c r="D15" i="25"/>
  <c r="C15" i="25"/>
  <c r="A15" i="25"/>
  <c r="I14" i="25"/>
  <c r="J14" i="25" s="1"/>
  <c r="D14" i="25"/>
  <c r="C14" i="25"/>
  <c r="A14" i="25"/>
  <c r="B10" i="25"/>
  <c r="B27" i="25" s="1"/>
  <c r="L8" i="25"/>
  <c r="H8" i="25"/>
  <c r="E8" i="25"/>
  <c r="N28" i="24"/>
  <c r="M28" i="24"/>
  <c r="K28" i="24"/>
  <c r="G28" i="24"/>
  <c r="F28" i="24"/>
  <c r="D17" i="24"/>
  <c r="C17" i="24"/>
  <c r="D16" i="24"/>
  <c r="C16" i="24"/>
  <c r="A16" i="24"/>
  <c r="D15" i="24"/>
  <c r="C15" i="24"/>
  <c r="A15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D17" i="23"/>
  <c r="C17" i="23"/>
  <c r="A17" i="23"/>
  <c r="D16" i="23"/>
  <c r="C16" i="23"/>
  <c r="A16" i="23"/>
  <c r="D15" i="23"/>
  <c r="C15" i="23"/>
  <c r="A15" i="23"/>
  <c r="D14" i="23"/>
  <c r="C14" i="23"/>
  <c r="A14" i="23"/>
  <c r="B10" i="23"/>
  <c r="B37" i="23" s="1"/>
  <c r="L8" i="23"/>
  <c r="H8" i="23"/>
  <c r="E8" i="23"/>
  <c r="A15" i="22"/>
  <c r="C15" i="22"/>
  <c r="D15" i="22"/>
  <c r="A16" i="22"/>
  <c r="C16" i="22"/>
  <c r="D16" i="22"/>
  <c r="A17" i="22"/>
  <c r="C17" i="22"/>
  <c r="D17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J15" i="25" l="1"/>
  <c r="L14" i="25"/>
  <c r="L15" i="25"/>
  <c r="L16" i="25"/>
  <c r="L17" i="25"/>
  <c r="E18" i="25"/>
  <c r="H18" i="25" s="1"/>
  <c r="E28" i="24"/>
  <c r="E28" i="23"/>
  <c r="E28" i="22"/>
  <c r="I28" i="10"/>
  <c r="J28" i="10" s="1"/>
  <c r="H28" i="10"/>
  <c r="L28" i="10"/>
  <c r="I18" i="25" l="1"/>
  <c r="J18" i="25" s="1"/>
  <c r="L1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<sst xmlns="http://schemas.openxmlformats.org/spreadsheetml/2006/main" count="202" uniqueCount="52">
  <si>
    <t>Reporte Parcial y Final del Semestre</t>
  </si>
  <si>
    <t>SUBDIRECCIÓN ACADÉMICA</t>
  </si>
  <si>
    <t>DIVISIÓN DE INGENIERÍA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</si>
  <si>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</si>
  <si>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</si>
  <si>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</si>
  <si>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</si>
  <si>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</si>
  <si>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</si>
  <si>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</si>
  <si>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</si>
  <si>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</si>
  <si>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</si>
  <si>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</si>
  <si>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</si>
  <si>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</si>
  <si>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</si>
  <si>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</si>
  <si>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</si>
  <si>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</si>
  <si>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</si>
  <si>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</si>
  <si>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</si>
  <si>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</si>
  <si>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</si>
  <si>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</si>
  <si>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</si>
  <si>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</si>
  <si>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</si>
  <si>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</si>
  <si>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</si>
  <si>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</si>
  <si>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 xml:space="preserve"> </t>
  </si>
  <si>
    <t>D.E. TONATIUH SOSME SANCHEZ</t>
  </si>
  <si>
    <t>ING. HUMBERTO VEGA MULATO</t>
  </si>
  <si>
    <t>ALGEBRALINEAL</t>
  </si>
  <si>
    <t>ALGEBRA LINEAL</t>
  </si>
  <si>
    <t>IIND</t>
  </si>
  <si>
    <t>II</t>
  </si>
  <si>
    <t>III</t>
  </si>
  <si>
    <t>IV</t>
  </si>
  <si>
    <t>V</t>
  </si>
  <si>
    <t>CALCULO INTEGRAL</t>
  </si>
  <si>
    <t>201-A</t>
  </si>
  <si>
    <t>207-A</t>
  </si>
  <si>
    <t>204-A</t>
  </si>
  <si>
    <t>211-A</t>
  </si>
  <si>
    <t>IGEM</t>
  </si>
  <si>
    <t>ISIC</t>
  </si>
  <si>
    <t>IMCT</t>
  </si>
  <si>
    <t>FEBRERO-JUNIO 2025</t>
  </si>
  <si>
    <t>DEPTO DE CIENCIAS BASICAS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</si>
</sst>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6.44140625" style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33" t="s">
        <v>20</v>
      </c>
      <c r="C8" s="33"/>
      <c r="D8" s="14" t="s">
        <v>4</v>
      </c>
      <c r="E8" s="5">
        <v>4</v>
      </c>
      <c r="G8" s="4" t="s">
        <v>5</v>
      </c>
      <c r="H8" s="5">
        <v>2</v>
      </c>
      <c r="I8" s="32" t="s">
        <v>6</v>
      </c>
      <c r="J8" s="32"/>
      <c r="K8" s="32"/>
      <c r="L8" s="33" t="s">
        <v>50</v>
      </c>
      <c r="M8" s="33"/>
      <c r="N8" s="33"/>
    </row>
    <row r="10" spans="1:14" x14ac:dyDescent="0.25">
      <c r="A10" s="4" t="s">
        <v>7</v>
      </c>
      <c r="B10" s="33" t="s">
        <v>34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8" t="s">
        <v>42</v>
      </c>
      <c r="B14" s="9">
        <v>1</v>
      </c>
      <c r="C14" s="9" t="s">
        <v>43</v>
      </c>
      <c r="D14" s="9" t="s">
        <v>37</v>
      </c>
      <c r="E14" s="9"/>
      <c r="F14" s="9">
        <v>39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70</v>
      </c>
      <c r="N14" s="15">
        <v>0.84599999999999997</v>
      </c>
    </row>
    <row r="15" spans="1:14" s="11" customFormat="1" x14ac:dyDescent="0.25">
      <c r="A15" s="8" t="s">
        <v>42</v>
      </c>
      <c r="B15" s="9">
        <v>1</v>
      </c>
      <c r="C15" s="9" t="s">
        <v>44</v>
      </c>
      <c r="D15" s="9" t="s">
        <v>47</v>
      </c>
      <c r="E15" s="9"/>
      <c r="F15" s="9">
        <v>20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88</v>
      </c>
      <c r="N15" s="15">
        <v>0.9</v>
      </c>
    </row>
    <row r="16" spans="1:14" s="11" customFormat="1" x14ac:dyDescent="0.25">
      <c r="A16" s="8" t="s">
        <v>35</v>
      </c>
      <c r="B16" s="9">
        <v>1</v>
      </c>
      <c r="C16" s="9" t="s">
        <v>45</v>
      </c>
      <c r="D16" s="9" t="s">
        <v>48</v>
      </c>
      <c r="E16" s="9"/>
      <c r="F16" s="9">
        <v>21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77</v>
      </c>
      <c r="N16" s="15">
        <v>0.9</v>
      </c>
    </row>
    <row r="17" spans="1:18" s="11" customFormat="1" x14ac:dyDescent="0.25">
      <c r="A17" s="8" t="s">
        <v>36</v>
      </c>
      <c r="B17" s="9">
        <v>1</v>
      </c>
      <c r="C17" s="9" t="s">
        <v>46</v>
      </c>
      <c r="D17" s="9" t="s">
        <v>49</v>
      </c>
      <c r="E17" s="9"/>
      <c r="F17" s="9">
        <v>29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73</v>
      </c>
      <c r="N17" s="15">
        <v>0.9</v>
      </c>
    </row>
    <row r="18" spans="1:18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32</v>
      </c>
    </row>
    <row r="22" spans="1:18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0</v>
      </c>
      <c r="F28" s="17">
        <f>SUM(F14:F27)</f>
        <v>109</v>
      </c>
      <c r="G28" s="17">
        <f>SUM(G14:G27)</f>
        <v>0</v>
      </c>
      <c r="H28" s="18" t="e">
        <f>SUM(F28:G28)/E28</f>
        <v>#DIV/0!</v>
      </c>
      <c r="I28" s="17">
        <f t="shared" ref="I28" si="0">(E28-SUM(F28:G28))-K28</f>
        <v>-109</v>
      </c>
      <c r="J28" s="18" t="e">
        <f t="shared" ref="J28" si="1">I28/E28</f>
        <v>#DIV/0!</v>
      </c>
      <c r="K28" s="17">
        <f>SUM(K14:K27)</f>
        <v>0</v>
      </c>
      <c r="L28" s="18" t="e">
        <f t="shared" ref="L28" si="2">K28/E28</f>
        <v>#DIV/0!</v>
      </c>
      <c r="M28" s="17">
        <f>AVERAGE(M14:M27)</f>
        <v>77</v>
      </c>
      <c r="N28" s="19">
        <f>AVERAGE(N14:N27)</f>
        <v>0.88649999999999995</v>
      </c>
    </row>
    <row r="30" spans="1:18" ht="120" customHeight="1" x14ac:dyDescent="0.25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8" x14ac:dyDescent="0.25">
      <c r="A32" s="12"/>
    </row>
    <row r="33" spans="1:10" x14ac:dyDescent="0.25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HUMBERTO VEGA MULATO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zoomScale="85" zoomScaleNormal="85" zoomScaleSheetLayoutView="100" workbookViewId="0">
      <selection activeCell="J16" sqref="J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332031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51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2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FEBRERO-JUNIO 2025</v>
      </c>
      <c r="M8" s="33"/>
      <c r="N8" s="33"/>
    </row>
    <row r="10" spans="1:14" x14ac:dyDescent="0.25">
      <c r="A10" s="4" t="s">
        <v>7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INTEGRAL</v>
      </c>
      <c r="B14" s="9" t="s">
        <v>38</v>
      </c>
      <c r="C14" s="9" t="str">
        <f>'1'!C14</f>
        <v>201-A</v>
      </c>
      <c r="D14" s="9" t="str">
        <f>'1'!D14</f>
        <v>IIND</v>
      </c>
      <c r="E14" s="9">
        <v>39</v>
      </c>
      <c r="F14" s="9">
        <v>33</v>
      </c>
      <c r="G14" s="9"/>
      <c r="H14" s="10"/>
      <c r="I14" s="9">
        <v>6</v>
      </c>
      <c r="J14" s="10"/>
      <c r="K14" s="9">
        <v>0</v>
      </c>
      <c r="L14" s="10">
        <v>0</v>
      </c>
      <c r="M14" s="9">
        <v>80</v>
      </c>
      <c r="N14" s="15">
        <v>0.62</v>
      </c>
    </row>
    <row r="15" spans="1:14" s="11" customFormat="1" x14ac:dyDescent="0.25">
      <c r="A15" s="9" t="str">
        <f>'1'!A15</f>
        <v>CALCULO INTEGRAL</v>
      </c>
      <c r="B15" s="9" t="s">
        <v>38</v>
      </c>
      <c r="C15" s="9" t="str">
        <f>'1'!C15</f>
        <v>207-A</v>
      </c>
      <c r="D15" s="9" t="str">
        <f>'1'!D15</f>
        <v>IGEM</v>
      </c>
      <c r="E15" s="9">
        <v>20</v>
      </c>
      <c r="F15" s="9">
        <v>17</v>
      </c>
      <c r="G15" s="9"/>
      <c r="H15" s="10"/>
      <c r="I15" s="9">
        <v>3</v>
      </c>
      <c r="J15" s="10"/>
      <c r="K15" s="9">
        <v>0</v>
      </c>
      <c r="L15" s="10">
        <v>0</v>
      </c>
      <c r="M15" s="9">
        <v>92</v>
      </c>
      <c r="N15" s="15">
        <v>0.85</v>
      </c>
    </row>
    <row r="16" spans="1:14" s="11" customFormat="1" x14ac:dyDescent="0.25">
      <c r="A16" s="9" t="str">
        <f>'1'!A16</f>
        <v>ALGEBRALINEAL</v>
      </c>
      <c r="B16" s="9" t="s">
        <v>38</v>
      </c>
      <c r="C16" s="9" t="str">
        <f>'1'!C16</f>
        <v>204-A</v>
      </c>
      <c r="D16" s="9" t="str">
        <f>'1'!D16</f>
        <v>ISIC</v>
      </c>
      <c r="E16" s="9">
        <v>21</v>
      </c>
      <c r="F16" s="9">
        <v>18</v>
      </c>
      <c r="G16" s="9"/>
      <c r="H16" s="10"/>
      <c r="I16" s="9">
        <v>3</v>
      </c>
      <c r="J16" s="10"/>
      <c r="K16" s="9">
        <v>0</v>
      </c>
      <c r="L16" s="10">
        <v>0</v>
      </c>
      <c r="M16" s="9">
        <v>90</v>
      </c>
      <c r="N16" s="15">
        <v>0.71</v>
      </c>
    </row>
    <row r="17" spans="1:14" s="11" customFormat="1" x14ac:dyDescent="0.25">
      <c r="A17" s="9" t="str">
        <f>'1'!A17</f>
        <v>ALGEBRA LINEAL</v>
      </c>
      <c r="B17" s="9" t="s">
        <v>38</v>
      </c>
      <c r="C17" s="9" t="str">
        <f>'1'!C17</f>
        <v>211-A</v>
      </c>
      <c r="D17" s="9" t="str">
        <f>'1'!D17</f>
        <v>IMCT</v>
      </c>
      <c r="E17" s="9">
        <v>29</v>
      </c>
      <c r="F17" s="9">
        <v>28</v>
      </c>
      <c r="G17" s="9"/>
      <c r="H17" s="10"/>
      <c r="I17" s="9">
        <v>1</v>
      </c>
      <c r="J17" s="10"/>
      <c r="K17" s="9">
        <v>0</v>
      </c>
      <c r="L17" s="10">
        <v>0</v>
      </c>
      <c r="M17" s="9">
        <v>96</v>
      </c>
      <c r="N17" s="15">
        <v>0.83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109</v>
      </c>
      <c r="F28" s="17">
        <f>SUM(F14:F27)</f>
        <v>96</v>
      </c>
      <c r="G28" s="17">
        <f>SUM(G14:G27)</f>
        <v>0</v>
      </c>
      <c r="H28" s="18">
        <f>SUM(F28:G28)/E28</f>
        <v>0.88073394495412849</v>
      </c>
      <c r="I28" s="17">
        <f t="shared" ref="I28" si="0">(E28-SUM(F28:G28))-K28</f>
        <v>13</v>
      </c>
      <c r="J28" s="18">
        <f t="shared" ref="J28" si="1">I28/E28</f>
        <v>0.11926605504587157</v>
      </c>
      <c r="K28" s="17">
        <f>SUM(K14:K27)</f>
        <v>0</v>
      </c>
      <c r="L28" s="18">
        <f t="shared" ref="L28" si="2">K28/E28</f>
        <v>0</v>
      </c>
      <c r="M28" s="17">
        <f>AVERAGE(M14:M27)</f>
        <v>89.5</v>
      </c>
      <c r="N28" s="19">
        <f>AVERAGE(N14:N27)</f>
        <v>0.75249999999999995</v>
      </c>
    </row>
    <row r="30" spans="1:14" ht="120" customHeight="1" x14ac:dyDescent="0.25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HUMBERTO VEGA MULATO</v>
      </c>
      <c r="C37" s="39"/>
      <c r="D37" s="39"/>
      <c r="E37" s="13"/>
      <c r="F37" s="13"/>
      <c r="G37" s="39" t="s">
        <v>33</v>
      </c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8" zoomScale="85" zoomScaleNormal="85" zoomScaleSheetLayoutView="100" workbookViewId="0">
      <selection activeCell="P18" sqref="P18:P19"/>
    </sheetView>
  </sheetViews>
  <sheetFormatPr baseColWidth="10" defaultColWidth="11.44140625" defaultRowHeight="13.2" x14ac:dyDescent="0.25"/>
  <cols>
    <col min="1" max="1" width="38.5546875" style="1" bestFit="1" customWidth="1"/>
    <col min="2" max="2" width="5.88671875" style="1" customWidth="1"/>
    <col min="3" max="3" width="7.441406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3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FEBRERO-JUNIO 2025</v>
      </c>
      <c r="M8" s="33"/>
      <c r="N8" s="33"/>
    </row>
    <row r="10" spans="1:14" x14ac:dyDescent="0.25">
      <c r="A10" s="4" t="s">
        <v>7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INTEGRAL</v>
      </c>
      <c r="B14" s="9" t="s">
        <v>39</v>
      </c>
      <c r="C14" s="9" t="str">
        <f>'1'!C14</f>
        <v>201-A</v>
      </c>
      <c r="D14" s="9" t="str">
        <f>'1'!D14</f>
        <v>IIND</v>
      </c>
      <c r="E14" s="9">
        <v>33</v>
      </c>
      <c r="F14" s="9">
        <v>24</v>
      </c>
      <c r="G14" s="9"/>
      <c r="H14" s="10"/>
      <c r="I14" s="9">
        <v>9</v>
      </c>
      <c r="J14" s="10"/>
      <c r="K14" s="9">
        <v>0</v>
      </c>
      <c r="L14" s="10">
        <v>0</v>
      </c>
      <c r="M14" s="9">
        <v>86</v>
      </c>
      <c r="N14" s="15">
        <v>0.73</v>
      </c>
    </row>
    <row r="15" spans="1:14" s="11" customFormat="1" x14ac:dyDescent="0.25">
      <c r="A15" s="9" t="str">
        <f>'1'!A15</f>
        <v>CALCULO INTEGRAL</v>
      </c>
      <c r="B15" s="9" t="s">
        <v>39</v>
      </c>
      <c r="C15" s="9" t="str">
        <f>'1'!C15</f>
        <v>207-A</v>
      </c>
      <c r="D15" s="9" t="str">
        <f>'1'!D15</f>
        <v>IGEM</v>
      </c>
      <c r="E15" s="9">
        <v>32</v>
      </c>
      <c r="F15" s="9">
        <v>28</v>
      </c>
      <c r="G15" s="9"/>
      <c r="H15" s="10"/>
      <c r="I15" s="9">
        <v>4</v>
      </c>
      <c r="J15" s="10"/>
      <c r="K15" s="9">
        <v>0</v>
      </c>
      <c r="L15" s="10">
        <v>0</v>
      </c>
      <c r="M15" s="9">
        <v>91</v>
      </c>
      <c r="N15" s="15">
        <v>0.78</v>
      </c>
    </row>
    <row r="16" spans="1:14" s="11" customFormat="1" x14ac:dyDescent="0.25">
      <c r="A16" s="9" t="str">
        <f>'1'!A16</f>
        <v>ALGEBRALINEAL</v>
      </c>
      <c r="B16" s="9" t="s">
        <v>39</v>
      </c>
      <c r="C16" s="9" t="str">
        <f>'1'!C16</f>
        <v>204-A</v>
      </c>
      <c r="D16" s="9" t="str">
        <f>'1'!D16</f>
        <v>ISIC</v>
      </c>
      <c r="E16" s="9">
        <v>34</v>
      </c>
      <c r="F16" s="9">
        <v>27</v>
      </c>
      <c r="G16" s="9"/>
      <c r="H16" s="10"/>
      <c r="I16" s="9">
        <v>7</v>
      </c>
      <c r="J16" s="10"/>
      <c r="K16" s="9">
        <v>0</v>
      </c>
      <c r="L16" s="10">
        <v>0</v>
      </c>
      <c r="M16" s="9">
        <v>86</v>
      </c>
      <c r="N16" s="15">
        <v>0.65</v>
      </c>
    </row>
    <row r="17" spans="1:14" s="11" customFormat="1" x14ac:dyDescent="0.25">
      <c r="A17" s="9" t="str">
        <f>'1'!A17</f>
        <v>ALGEBRA LINEAL</v>
      </c>
      <c r="B17" s="9" t="s">
        <v>39</v>
      </c>
      <c r="C17" s="9" t="str">
        <f>'1'!C17</f>
        <v>211-A</v>
      </c>
      <c r="D17" s="9" t="str">
        <f>'1'!D17</f>
        <v>IMCT</v>
      </c>
      <c r="E17" s="9">
        <v>19</v>
      </c>
      <c r="F17" s="9">
        <v>15</v>
      </c>
      <c r="G17" s="9"/>
      <c r="H17" s="10"/>
      <c r="I17" s="9">
        <v>4</v>
      </c>
      <c r="J17" s="10"/>
      <c r="K17" s="9">
        <v>0</v>
      </c>
      <c r="L17" s="10">
        <v>0</v>
      </c>
      <c r="M17" s="9">
        <v>83</v>
      </c>
      <c r="N17" s="15">
        <v>0.42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118</v>
      </c>
      <c r="F28" s="17">
        <f>SUM(F14:F27)</f>
        <v>94</v>
      </c>
      <c r="G28" s="17">
        <f>SUM(G14:G27)</f>
        <v>0</v>
      </c>
      <c r="H28" s="18">
        <f>SUM(F28:G28)/E28</f>
        <v>0.79661016949152541</v>
      </c>
      <c r="I28" s="17">
        <f t="shared" ref="I28" si="0">(E28-SUM(F28:G28))-K28</f>
        <v>24</v>
      </c>
      <c r="J28" s="18">
        <f t="shared" ref="J28" si="1">I28/E28</f>
        <v>0.20338983050847459</v>
      </c>
      <c r="K28" s="17">
        <f>SUM(K14:K27)</f>
        <v>0</v>
      </c>
      <c r="L28" s="18">
        <f t="shared" ref="L28" si="2">K28/E28</f>
        <v>0</v>
      </c>
      <c r="M28" s="17">
        <f>AVERAGE(M14:M27)</f>
        <v>86.5</v>
      </c>
      <c r="N28" s="19">
        <f>AVERAGE(N14:N27)</f>
        <v>0.64500000000000002</v>
      </c>
    </row>
    <row r="30" spans="1:14" ht="120" customHeight="1" x14ac:dyDescent="0.25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HUMBERTO VEGA MULATO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1" zoomScale="85" zoomScaleNormal="85" zoomScaleSheetLayoutView="100" workbookViewId="0">
      <selection activeCell="P25" sqref="P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6.8867187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/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>
        <v>4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FEBRERO-JUNIO 2025</v>
      </c>
      <c r="M8" s="33"/>
      <c r="N8" s="33"/>
    </row>
    <row r="10" spans="1:14" x14ac:dyDescent="0.25">
      <c r="A10" s="4" t="s">
        <v>7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INTEGRAL</v>
      </c>
      <c r="B14" s="9" t="s">
        <v>40</v>
      </c>
      <c r="C14" s="9" t="str">
        <f>'1'!C14</f>
        <v>201-A</v>
      </c>
      <c r="D14" s="9" t="str">
        <f>'1'!D14</f>
        <v>IIND</v>
      </c>
      <c r="E14" s="9">
        <v>33</v>
      </c>
      <c r="F14" s="9">
        <v>26</v>
      </c>
      <c r="G14" s="9"/>
      <c r="H14" s="10"/>
      <c r="I14" s="9">
        <v>7</v>
      </c>
      <c r="J14" s="10"/>
      <c r="K14" s="9">
        <v>0</v>
      </c>
      <c r="L14" s="10">
        <v>0</v>
      </c>
      <c r="M14" s="9">
        <v>89</v>
      </c>
      <c r="N14" s="15">
        <v>0.79</v>
      </c>
    </row>
    <row r="15" spans="1:14" s="11" customFormat="1" x14ac:dyDescent="0.25">
      <c r="A15" s="9" t="str">
        <f>'1'!A15</f>
        <v>CALCULO INTEGRAL</v>
      </c>
      <c r="B15" s="9" t="s">
        <v>40</v>
      </c>
      <c r="C15" s="9" t="str">
        <f>'1'!C15</f>
        <v>207-A</v>
      </c>
      <c r="D15" s="9" t="str">
        <f>'1'!D15</f>
        <v>IGEM</v>
      </c>
      <c r="E15" s="9">
        <v>32</v>
      </c>
      <c r="F15" s="9">
        <v>30</v>
      </c>
      <c r="G15" s="9"/>
      <c r="H15" s="10"/>
      <c r="I15" s="9">
        <v>2</v>
      </c>
      <c r="J15" s="10"/>
      <c r="K15" s="9">
        <v>0</v>
      </c>
      <c r="L15" s="10">
        <v>0</v>
      </c>
      <c r="M15" s="9">
        <v>96</v>
      </c>
      <c r="N15" s="15">
        <v>0.9</v>
      </c>
    </row>
    <row r="16" spans="1:14" s="11" customFormat="1" x14ac:dyDescent="0.25">
      <c r="A16" s="9" t="str">
        <f>'1'!A16</f>
        <v>ALGEBRALINEAL</v>
      </c>
      <c r="B16" s="9" t="s">
        <v>40</v>
      </c>
      <c r="C16" s="9" t="str">
        <f>'1'!C16</f>
        <v>204-A</v>
      </c>
      <c r="D16" s="9" t="str">
        <f>'1'!D16</f>
        <v>ISIC</v>
      </c>
      <c r="E16" s="9">
        <v>34</v>
      </c>
      <c r="F16" s="9">
        <v>26</v>
      </c>
      <c r="G16" s="9"/>
      <c r="H16" s="10"/>
      <c r="I16" s="9">
        <v>8</v>
      </c>
      <c r="J16" s="10"/>
      <c r="K16" s="9">
        <v>0</v>
      </c>
      <c r="L16" s="10">
        <v>0</v>
      </c>
      <c r="M16" s="9">
        <v>84</v>
      </c>
      <c r="N16" s="15">
        <v>0.59</v>
      </c>
    </row>
    <row r="17" spans="1:14" s="11" customFormat="1" x14ac:dyDescent="0.25">
      <c r="A17" s="9" t="s">
        <v>36</v>
      </c>
      <c r="B17" s="9" t="s">
        <v>40</v>
      </c>
      <c r="C17" s="9" t="str">
        <f>'1'!C17</f>
        <v>211-A</v>
      </c>
      <c r="D17" s="9" t="str">
        <f>'1'!D17</f>
        <v>IMCT</v>
      </c>
      <c r="E17" s="9">
        <v>19</v>
      </c>
      <c r="F17" s="9">
        <v>15</v>
      </c>
      <c r="G17" s="9"/>
      <c r="H17" s="10"/>
      <c r="I17" s="9">
        <v>4</v>
      </c>
      <c r="J17" s="10"/>
      <c r="K17" s="9">
        <v>0</v>
      </c>
      <c r="L17" s="10">
        <v>0</v>
      </c>
      <c r="M17" s="9">
        <v>87</v>
      </c>
      <c r="N17" s="15">
        <v>0.68</v>
      </c>
    </row>
    <row r="18" spans="1:14" s="11" customFormat="1" x14ac:dyDescent="0.25">
      <c r="A18" s="9" t="s">
        <v>36</v>
      </c>
      <c r="B18" s="9" t="s">
        <v>41</v>
      </c>
      <c r="C18" s="9" t="s">
        <v>45</v>
      </c>
      <c r="D18" s="9" t="s">
        <v>48</v>
      </c>
      <c r="E18" s="9">
        <v>34</v>
      </c>
      <c r="F18" s="9">
        <v>26</v>
      </c>
      <c r="G18" s="9"/>
      <c r="H18" s="10"/>
      <c r="I18" s="9">
        <v>8</v>
      </c>
      <c r="J18" s="10"/>
      <c r="K18" s="9">
        <v>0</v>
      </c>
      <c r="L18" s="10">
        <v>0</v>
      </c>
      <c r="M18" s="9">
        <v>87</v>
      </c>
      <c r="N18" s="15">
        <v>0.73</v>
      </c>
    </row>
    <row r="19" spans="1:14" s="11" customFormat="1" x14ac:dyDescent="0.25">
      <c r="A19" s="9" t="s">
        <v>36</v>
      </c>
      <c r="B19" s="9" t="s">
        <v>41</v>
      </c>
      <c r="C19" s="9" t="s">
        <v>46</v>
      </c>
      <c r="D19" s="9" t="s">
        <v>49</v>
      </c>
      <c r="E19" s="9">
        <v>19</v>
      </c>
      <c r="F19" s="9">
        <v>15</v>
      </c>
      <c r="G19" s="9"/>
      <c r="H19" s="10"/>
      <c r="I19" s="9">
        <v>4</v>
      </c>
      <c r="J19" s="10"/>
      <c r="K19" s="9">
        <v>0</v>
      </c>
      <c r="L19" s="10">
        <v>0</v>
      </c>
      <c r="M19" s="9">
        <v>89</v>
      </c>
      <c r="N19" s="15">
        <v>0.79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23</v>
      </c>
      <c r="B28" s="17" t="s">
        <v>24</v>
      </c>
      <c r="C28" s="17" t="s">
        <v>24</v>
      </c>
      <c r="D28" s="17" t="s">
        <v>24</v>
      </c>
      <c r="E28" s="17">
        <f>SUM(E14:E27)</f>
        <v>171</v>
      </c>
      <c r="F28" s="17">
        <f>SUM(F14:F27)</f>
        <v>138</v>
      </c>
      <c r="G28" s="17">
        <f>SUM(G14:G27)</f>
        <v>0</v>
      </c>
      <c r="H28" s="18">
        <f>SUM(F28:G28)/E28</f>
        <v>0.80701754385964908</v>
      </c>
      <c r="I28" s="17">
        <f t="shared" ref="I28" si="0">(E28-SUM(F28:G28))-K28</f>
        <v>33</v>
      </c>
      <c r="J28" s="18">
        <f t="shared" ref="J28" si="1">I28/E28</f>
        <v>0.19298245614035087</v>
      </c>
      <c r="K28" s="17">
        <f>SUM(K14:K27)</f>
        <v>0</v>
      </c>
      <c r="L28" s="18">
        <f t="shared" ref="L28" si="2">K28/E28</f>
        <v>0</v>
      </c>
      <c r="M28" s="17">
        <f>AVERAGE(M14:M27)</f>
        <v>88.666666666666671</v>
      </c>
      <c r="N28" s="19">
        <f>AVERAGE(N14:N27)</f>
        <v>0.7466666666666667</v>
      </c>
    </row>
    <row r="30" spans="1:14" ht="120" customHeight="1" x14ac:dyDescent="0.25">
      <c r="A30" s="29" t="s">
        <v>25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</row>
    <row r="32" spans="1:14" x14ac:dyDescent="0.25">
      <c r="A32" s="12"/>
    </row>
    <row r="33" spans="1:10" x14ac:dyDescent="0.25">
      <c r="B33" s="36" t="s">
        <v>26</v>
      </c>
      <c r="C33" s="36"/>
      <c r="D33" s="36"/>
      <c r="G33" s="21" t="s">
        <v>27</v>
      </c>
      <c r="H33" s="21"/>
      <c r="I33" s="21"/>
      <c r="J33" s="21"/>
    </row>
    <row r="34" spans="1:10" ht="62.25" customHeight="1" x14ac:dyDescent="0.25">
      <c r="B34" s="37"/>
      <c r="C34" s="37"/>
      <c r="D34" s="37"/>
      <c r="G34" s="33"/>
      <c r="H34" s="33"/>
      <c r="I34" s="33"/>
      <c r="J34" s="33"/>
    </row>
    <row r="35" spans="1:10" hidden="1" x14ac:dyDescent="0.25">
      <c r="A35" s="38" t="e">
        <v>#REF!</v>
      </c>
      <c r="B35" s="38"/>
      <c r="C35" s="6"/>
      <c r="E35" s="38"/>
      <c r="F35" s="38"/>
      <c r="G35" s="38"/>
      <c r="H35" s="38"/>
    </row>
    <row r="36" spans="1:10" hidden="1" x14ac:dyDescent="0.25"/>
    <row r="37" spans="1:10" ht="45" customHeight="1" x14ac:dyDescent="0.25">
      <c r="B37" s="39" t="str">
        <f>B10</f>
        <v>ING. HUMBERTO VEGA MULATO</v>
      </c>
      <c r="C37" s="39"/>
      <c r="D37" s="39"/>
      <c r="E37" s="13"/>
      <c r="F37" s="13"/>
      <c r="G37" s="39"/>
      <c r="H37" s="39"/>
      <c r="I37" s="39"/>
      <c r="J37" s="39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7"/>
  <sheetViews>
    <sheetView topLeftCell="A9" zoomScale="80" zoomScaleNormal="80" zoomScaleSheetLayoutView="100" workbookViewId="0">
      <selection activeCell="M16" sqref="M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7.109375" style="1" customWidth="1"/>
    <col min="4" max="4" width="18.5546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1" t="s">
        <v>29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1" t="s">
        <v>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x14ac:dyDescent="0.25">
      <c r="A6" s="22" t="s">
        <v>2</v>
      </c>
      <c r="B6" s="22"/>
      <c r="C6" s="22"/>
      <c r="D6" s="22"/>
      <c r="E6" s="23" t="s">
        <v>30</v>
      </c>
      <c r="F6" s="23"/>
      <c r="G6" s="23"/>
      <c r="H6" s="23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3" t="s">
        <v>28</v>
      </c>
      <c r="C8" s="33"/>
      <c r="D8" s="14" t="s">
        <v>4</v>
      </c>
      <c r="E8" s="20">
        <f>'1'!E8</f>
        <v>4</v>
      </c>
      <c r="F8"/>
      <c r="G8" s="4" t="s">
        <v>5</v>
      </c>
      <c r="H8" s="20">
        <f>'1'!H8</f>
        <v>2</v>
      </c>
      <c r="I8" s="32" t="s">
        <v>6</v>
      </c>
      <c r="J8" s="32"/>
      <c r="K8" s="32"/>
      <c r="L8" s="33" t="str">
        <f>'1'!L8</f>
        <v>FEBRERO-JUNIO 2025</v>
      </c>
      <c r="M8" s="33"/>
      <c r="N8" s="33"/>
    </row>
    <row r="10" spans="1:14" x14ac:dyDescent="0.25">
      <c r="A10" s="4" t="s">
        <v>7</v>
      </c>
      <c r="B10" s="33" t="str">
        <f>'1'!B10</f>
        <v>ING. HUMBERTO VEGA MULATO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4" t="s">
        <v>8</v>
      </c>
      <c r="B12" s="30" t="s">
        <v>9</v>
      </c>
      <c r="C12" s="30" t="s">
        <v>10</v>
      </c>
      <c r="D12" s="25" t="s">
        <v>11</v>
      </c>
      <c r="E12" s="25" t="s">
        <v>12</v>
      </c>
      <c r="F12" s="25" t="s">
        <v>13</v>
      </c>
      <c r="G12" s="25"/>
      <c r="H12" s="25" t="s">
        <v>14</v>
      </c>
      <c r="I12" s="25" t="s">
        <v>15</v>
      </c>
      <c r="J12" s="25" t="s">
        <v>16</v>
      </c>
      <c r="K12" s="25" t="s">
        <v>17</v>
      </c>
      <c r="L12" s="25" t="s">
        <v>18</v>
      </c>
      <c r="M12" s="25" t="s">
        <v>19</v>
      </c>
      <c r="N12" s="27" t="s">
        <v>20</v>
      </c>
    </row>
    <row r="13" spans="1:14" x14ac:dyDescent="0.25">
      <c r="A13" s="35"/>
      <c r="B13" s="31"/>
      <c r="C13" s="31"/>
      <c r="D13" s="26"/>
      <c r="E13" s="26"/>
      <c r="F13" s="7" t="s">
        <v>21</v>
      </c>
      <c r="G13" s="7" t="s">
        <v>22</v>
      </c>
      <c r="H13" s="26"/>
      <c r="I13" s="26"/>
      <c r="J13" s="26"/>
      <c r="K13" s="26"/>
      <c r="L13" s="26"/>
      <c r="M13" s="26"/>
      <c r="N13" s="28"/>
    </row>
    <row r="14" spans="1:14" s="11" customFormat="1" x14ac:dyDescent="0.25">
      <c r="A14" s="9" t="str">
        <f>'1'!A14</f>
        <v>CALCULO INTEGRAL</v>
      </c>
      <c r="B14" s="9" t="s">
        <v>17</v>
      </c>
      <c r="C14" s="9" t="str">
        <f>'1'!C14</f>
        <v>201-A</v>
      </c>
      <c r="D14" s="9" t="str">
        <f>'1'!D14</f>
        <v>IIND</v>
      </c>
      <c r="E14" s="9">
        <v>33</v>
      </c>
      <c r="F14" s="9">
        <v>24</v>
      </c>
      <c r="G14" s="9">
        <v>9</v>
      </c>
      <c r="H14" s="10">
        <v>1</v>
      </c>
      <c r="I14" s="9">
        <f t="shared" ref="I14:I18" si="0">(E14-SUM(F14:G14))-K14</f>
        <v>0</v>
      </c>
      <c r="J14" s="10">
        <f t="shared" ref="J14:J18" si="1">I14/E14</f>
        <v>0</v>
      </c>
      <c r="K14" s="9">
        <v>0</v>
      </c>
      <c r="L14" s="10">
        <f t="shared" ref="L14:L18" si="2">K14/E14</f>
        <v>0</v>
      </c>
      <c r="M14" s="9">
        <v>86</v>
      </c>
      <c r="N14" s="15">
        <v>0.76</v>
      </c>
    </row>
    <row r="15" spans="1:14" s="11" customFormat="1" x14ac:dyDescent="0.25">
      <c r="A15" s="9" t="str">
        <f>'1'!A15</f>
        <v>CALCULO INTEGRAL</v>
      </c>
      <c r="B15" s="9" t="s">
        <v>17</v>
      </c>
      <c r="C15" s="9" t="str">
        <f>'1'!C15</f>
        <v>207-A</v>
      </c>
      <c r="D15" s="9" t="str">
        <f>'1'!D15</f>
        <v>IGEM</v>
      </c>
      <c r="E15" s="9">
        <v>32</v>
      </c>
      <c r="F15" s="9">
        <v>30</v>
      </c>
      <c r="G15" s="9">
        <v>2</v>
      </c>
      <c r="H15" s="10">
        <v>1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89</v>
      </c>
      <c r="N15" s="15">
        <v>0.75</v>
      </c>
    </row>
    <row r="16" spans="1:14" s="11" customFormat="1" x14ac:dyDescent="0.25">
      <c r="A16" s="9" t="str">
        <f>'1'!A16</f>
        <v>ALGEBRALINEAL</v>
      </c>
      <c r="B16" s="9" t="s">
        <v>17</v>
      </c>
      <c r="C16" s="9" t="str">
        <f>'1'!C16</f>
        <v>204-A</v>
      </c>
      <c r="D16" s="9" t="str">
        <f>'1'!D16</f>
        <v>ISIC</v>
      </c>
      <c r="E16" s="9">
        <v>34</v>
      </c>
      <c r="F16" s="9">
        <v>23</v>
      </c>
      <c r="G16" s="9">
        <v>11</v>
      </c>
      <c r="H16" s="10">
        <v>1</v>
      </c>
      <c r="I16" s="9">
        <v>0</v>
      </c>
      <c r="J16" s="10">
        <f t="shared" si="1"/>
        <v>0</v>
      </c>
      <c r="K16" s="9">
        <v>0</v>
      </c>
      <c r="L16" s="10">
        <f t="shared" si="2"/>
        <v>0</v>
      </c>
      <c r="M16" s="9">
        <v>84</v>
      </c>
      <c r="N16" s="15">
        <v>0.65</v>
      </c>
    </row>
    <row r="17" spans="1:14" s="11" customFormat="1" x14ac:dyDescent="0.25">
      <c r="A17" s="9" t="str">
        <f>'1'!A17</f>
        <v>ALGEBRA LINEAL</v>
      </c>
      <c r="B17" s="9" t="s">
        <v>17</v>
      </c>
      <c r="C17" s="9" t="str">
        <f>'1'!C17</f>
        <v>211-A</v>
      </c>
      <c r="D17" s="9" t="str">
        <f>'1'!D17</f>
        <v>IMCT</v>
      </c>
      <c r="E17" s="9">
        <v>19</v>
      </c>
      <c r="F17" s="9">
        <v>15</v>
      </c>
      <c r="G17" s="9">
        <v>4</v>
      </c>
      <c r="H17" s="10">
        <v>1</v>
      </c>
      <c r="I17" s="9">
        <v>0</v>
      </c>
      <c r="J17" s="10">
        <f t="shared" si="1"/>
        <v>0</v>
      </c>
      <c r="K17" s="9">
        <v>0</v>
      </c>
      <c r="L17" s="10">
        <f t="shared" si="2"/>
        <v>0</v>
      </c>
      <c r="M17" s="9">
        <v>88</v>
      </c>
      <c r="N17" s="15">
        <v>0.79</v>
      </c>
    </row>
    <row r="18" spans="1:14" ht="13.8" thickBot="1" x14ac:dyDescent="0.3">
      <c r="A18" s="16" t="s">
        <v>23</v>
      </c>
      <c r="B18" s="17" t="s">
        <v>24</v>
      </c>
      <c r="C18" s="17" t="s">
        <v>24</v>
      </c>
      <c r="D18" s="17" t="s">
        <v>24</v>
      </c>
      <c r="E18" s="17">
        <f>SUM(E14:E17)</f>
        <v>118</v>
      </c>
      <c r="F18" s="17">
        <f>SUM(F14:F17)</f>
        <v>92</v>
      </c>
      <c r="G18" s="17">
        <f>SUM(G14:G17)</f>
        <v>26</v>
      </c>
      <c r="H18" s="18">
        <f>SUM(F18:G18)/E18</f>
        <v>1</v>
      </c>
      <c r="I18" s="17">
        <f t="shared" si="0"/>
        <v>0</v>
      </c>
      <c r="J18" s="18">
        <f t="shared" si="1"/>
        <v>0</v>
      </c>
      <c r="K18" s="17">
        <f>SUM(K14:K17)</f>
        <v>0</v>
      </c>
      <c r="L18" s="18">
        <f t="shared" si="2"/>
        <v>0</v>
      </c>
      <c r="M18" s="17">
        <f>AVERAGE(M14:M17)</f>
        <v>86.75</v>
      </c>
      <c r="N18" s="19">
        <f>AVERAGE(N14:N17)</f>
        <v>0.73750000000000004</v>
      </c>
    </row>
    <row r="20" spans="1:14" ht="120" customHeight="1" x14ac:dyDescent="0.25">
      <c r="A20" s="29" t="s">
        <v>25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2" spans="1:14" x14ac:dyDescent="0.25">
      <c r="A22" s="12"/>
    </row>
    <row r="23" spans="1:14" x14ac:dyDescent="0.25">
      <c r="B23" s="36" t="s">
        <v>26</v>
      </c>
      <c r="C23" s="36"/>
      <c r="D23" s="36"/>
      <c r="G23" s="21" t="s">
        <v>27</v>
      </c>
      <c r="H23" s="21"/>
      <c r="I23" s="21"/>
      <c r="J23" s="21"/>
    </row>
    <row r="24" spans="1:14" ht="62.25" customHeight="1" x14ac:dyDescent="0.25">
      <c r="B24" s="37"/>
      <c r="C24" s="37"/>
      <c r="D24" s="37"/>
      <c r="G24" s="33"/>
      <c r="H24" s="33"/>
      <c r="I24" s="33"/>
      <c r="J24" s="33"/>
    </row>
    <row r="25" spans="1:14" hidden="1" x14ac:dyDescent="0.25">
      <c r="A25" s="38" t="e">
        <v>#REF!</v>
      </c>
      <c r="B25" s="38"/>
      <c r="C25" s="6"/>
      <c r="E25" s="38"/>
      <c r="F25" s="38"/>
      <c r="G25" s="38"/>
      <c r="H25" s="38"/>
    </row>
    <row r="26" spans="1:14" hidden="1" x14ac:dyDescent="0.25"/>
    <row r="27" spans="1:14" ht="45" customHeight="1" x14ac:dyDescent="0.25">
      <c r="B27" s="39" t="str">
        <f>B10</f>
        <v>ING. HUMBERTO VEGA MULATO</v>
      </c>
      <c r="C27" s="39"/>
      <c r="D27" s="39"/>
      <c r="E27" s="13"/>
      <c r="F27" s="13"/>
      <c r="G27" s="39"/>
      <c r="H27" s="39"/>
      <c r="I27" s="39"/>
      <c r="J27" s="39"/>
    </row>
  </sheetData>
  <mergeCells count="31">
    <mergeCell ref="A25:B25"/>
    <mergeCell ref="E25:H25"/>
    <mergeCell ref="B27:D27"/>
    <mergeCell ref="G27:J27"/>
    <mergeCell ref="M12:M13"/>
    <mergeCell ref="N12:N13"/>
    <mergeCell ref="A20:N20"/>
    <mergeCell ref="B24:D24"/>
    <mergeCell ref="G24:J24"/>
    <mergeCell ref="B23:D23"/>
    <mergeCell ref="G23:J2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dcterms:created xsi:type="dcterms:W3CDTF">2021-11-22T14:45:25Z</dcterms:created>
  <dcterms:modified xsi:type="dcterms:W3CDTF">2025-04-05T00:25:14Z</dcterms:modified>
  <cp:category/>
  <cp:contentStatus/>
</cp:coreProperties>
</file>