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/>
  <mc:AlternateContent xmlns:mc="http://schemas.openxmlformats.org/markup-compatibility/2006">
    <mc:Choice Requires="x15">
      <x15ac:absPath xmlns:x15ac="http://schemas.microsoft.com/office/spreadsheetml/2010/11/ac" url="C:\Users\User-Pc\Desktop\FEB-JUL2025 ITSSAT\"/>
    </mc:Choice>
  </mc:AlternateContent>
  <xr:revisionPtr revIDLastSave="0" documentId="13_ncr:1_{83FE03CA-F79B-43E5-BB0B-B5E6FE68C72D}" xr6:coauthVersionLast="38" xr6:coauthVersionMax="38" xr10:uidLastSave="{00000000-0000-0000-0000-000000000000}"/>
  <bookViews>
    <workbookView xWindow="0" yWindow="0" windowWidth="20490" windowHeight="7545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25" l="1"/>
  <c r="N18" i="25" l="1"/>
  <c r="M18" i="25"/>
  <c r="K18" i="25"/>
  <c r="G18" i="25"/>
  <c r="F18" i="25"/>
  <c r="J17" i="25"/>
  <c r="D17" i="25"/>
  <c r="C17" i="25"/>
  <c r="A17" i="25"/>
  <c r="J16" i="25"/>
  <c r="D16" i="25"/>
  <c r="C16" i="25"/>
  <c r="A16" i="25"/>
  <c r="D15" i="25"/>
  <c r="C15" i="25"/>
  <c r="A15" i="25"/>
  <c r="I14" i="25"/>
  <c r="J14" i="25" s="1"/>
  <c r="D14" i="25"/>
  <c r="C14" i="25"/>
  <c r="A14" i="25"/>
  <c r="B10" i="25"/>
  <c r="B27" i="25" s="1"/>
  <c r="L8" i="25"/>
  <c r="H8" i="25"/>
  <c r="E8" i="25"/>
  <c r="N28" i="24"/>
  <c r="M28" i="24"/>
  <c r="K28" i="24"/>
  <c r="G28" i="24"/>
  <c r="F28" i="24"/>
  <c r="D17" i="24"/>
  <c r="C17" i="24"/>
  <c r="D16" i="24"/>
  <c r="C16" i="24"/>
  <c r="A16" i="24"/>
  <c r="D15" i="24"/>
  <c r="C15" i="24"/>
  <c r="A15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D17" i="23"/>
  <c r="C17" i="23"/>
  <c r="A17" i="23"/>
  <c r="D16" i="23"/>
  <c r="C16" i="23"/>
  <c r="A16" i="23"/>
  <c r="D15" i="23"/>
  <c r="C15" i="23"/>
  <c r="A15" i="23"/>
  <c r="D14" i="23"/>
  <c r="C14" i="23"/>
  <c r="A14" i="23"/>
  <c r="B10" i="23"/>
  <c r="B37" i="23" s="1"/>
  <c r="L8" i="23"/>
  <c r="H8" i="23"/>
  <c r="E8" i="23"/>
  <c r="A15" i="22"/>
  <c r="C15" i="22"/>
  <c r="D15" i="22"/>
  <c r="A16" i="22"/>
  <c r="C16" i="22"/>
  <c r="D16" i="22"/>
  <c r="A17" i="22"/>
  <c r="C17" i="22"/>
  <c r="D17" i="22"/>
  <c r="C14" i="22"/>
  <c r="D14" i="22"/>
  <c r="A14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J15" i="25" l="1"/>
  <c r="L14" i="25"/>
  <c r="L15" i="25"/>
  <c r="L16" i="25"/>
  <c r="L17" i="25"/>
  <c r="E18" i="25"/>
  <c r="E28" i="24"/>
  <c r="E28" i="23"/>
  <c r="E28" i="22"/>
  <c r="I28" i="10"/>
  <c r="J28" i="10" s="1"/>
  <c r="H28" i="10"/>
  <c r="L28" i="10"/>
  <c r="I18" i="25" l="1"/>
  <c r="J18" i="25" s="1"/>
  <c r="L1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<sst xmlns="http://schemas.openxmlformats.org/spreadsheetml/2006/main" count="201" uniqueCount="51">
  <si>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</si>
  <si>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</si>
  <si>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</si>
  <si>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</si>
  <si>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</si>
  <si>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</si>
  <si>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</si>
  <si>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</si>
  <si>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</si>
  <si>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</si>
  <si>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</si>
  <si>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</si>
  <si>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</si>
  <si>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</si>
  <si>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</si>
  <si>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</si>
  <si>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</si>
  <si>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</si>
  <si>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</si>
  <si>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</si>
  <si>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</si>
  <si>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</si>
  <si>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</si>
  <si>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</si>
  <si>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</si>
  <si>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</si>
  <si>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</si>
  <si>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</si>
  <si>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</si>
  <si>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</si>
  <si>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</si>
  <si>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</si>
  <si>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</si>
  <si>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</si>
  <si>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HUMBERTO VEGA MULATO</t>
  </si>
  <si>
    <t>ALGEBRALINEAL</t>
  </si>
  <si>
    <t>ALGEBRA LINEAL</t>
  </si>
  <si>
    <t>IIND</t>
  </si>
  <si>
    <t>II</t>
  </si>
  <si>
    <t>III</t>
  </si>
  <si>
    <t>IV</t>
  </si>
  <si>
    <t>V</t>
  </si>
  <si>
    <t>CALCULO INTEGRAL</t>
  </si>
  <si>
    <t>201-A</t>
  </si>
  <si>
    <t>207-A</t>
  </si>
  <si>
    <t>204-A</t>
  </si>
  <si>
    <t>211-A</t>
  </si>
  <si>
    <t>IGEM</t>
  </si>
  <si>
    <t>ISIC</t>
  </si>
  <si>
    <t>IMCT</t>
  </si>
  <si>
    <t>FEBRERO-JUNIO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</si>
</sst>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19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42578125" style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20</v>
      </c>
      <c r="C8" s="33"/>
      <c r="D8" s="14" t="s">
        <v>4</v>
      </c>
      <c r="E8" s="5">
        <v>4</v>
      </c>
      <c r="G8" s="4" t="s">
        <v>5</v>
      </c>
      <c r="H8" s="5">
        <v>2</v>
      </c>
      <c r="I8" s="32" t="s">
        <v>6</v>
      </c>
      <c r="J8" s="32"/>
      <c r="K8" s="32"/>
      <c r="L8" s="33" t="s">
        <v>50</v>
      </c>
      <c r="M8" s="33"/>
      <c r="N8" s="33"/>
    </row>
    <row r="10" spans="1:14" x14ac:dyDescent="0.2">
      <c r="A10" s="4" t="s">
        <v>7</v>
      </c>
      <c r="B10" s="33" t="s">
        <v>34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42</v>
      </c>
      <c r="B14" s="9">
        <v>1</v>
      </c>
      <c r="C14" s="9" t="s">
        <v>43</v>
      </c>
      <c r="D14" s="9" t="s">
        <v>37</v>
      </c>
      <c r="E14" s="9"/>
      <c r="F14" s="9">
        <v>39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70</v>
      </c>
      <c r="N14" s="15">
        <v>0.84599999999999997</v>
      </c>
    </row>
    <row r="15" spans="1:14" s="11" customFormat="1" x14ac:dyDescent="0.2">
      <c r="A15" s="8" t="s">
        <v>42</v>
      </c>
      <c r="B15" s="9">
        <v>1</v>
      </c>
      <c r="C15" s="9" t="s">
        <v>44</v>
      </c>
      <c r="D15" s="9" t="s">
        <v>47</v>
      </c>
      <c r="E15" s="9"/>
      <c r="F15" s="9">
        <v>20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88</v>
      </c>
      <c r="N15" s="15">
        <v>0.9</v>
      </c>
    </row>
    <row r="16" spans="1:14" s="11" customFormat="1" x14ac:dyDescent="0.2">
      <c r="A16" s="8" t="s">
        <v>35</v>
      </c>
      <c r="B16" s="9">
        <v>1</v>
      </c>
      <c r="C16" s="9" t="s">
        <v>45</v>
      </c>
      <c r="D16" s="9" t="s">
        <v>48</v>
      </c>
      <c r="E16" s="9"/>
      <c r="F16" s="9">
        <v>21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77</v>
      </c>
      <c r="N16" s="15">
        <v>0.9</v>
      </c>
    </row>
    <row r="17" spans="1:18" s="11" customFormat="1" x14ac:dyDescent="0.2">
      <c r="A17" s="8" t="s">
        <v>36</v>
      </c>
      <c r="B17" s="9">
        <v>1</v>
      </c>
      <c r="C17" s="9" t="s">
        <v>46</v>
      </c>
      <c r="D17" s="9" t="s">
        <v>49</v>
      </c>
      <c r="E17" s="9"/>
      <c r="F17" s="9">
        <v>29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73</v>
      </c>
      <c r="N17" s="15">
        <v>0.9</v>
      </c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32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0</v>
      </c>
      <c r="F28" s="17">
        <f>SUM(F14:F27)</f>
        <v>109</v>
      </c>
      <c r="G28" s="17">
        <f>SUM(G14:G27)</f>
        <v>0</v>
      </c>
      <c r="H28" s="18" t="e">
        <f>SUM(F28:G28)/E28</f>
        <v>#DIV/0!</v>
      </c>
      <c r="I28" s="17">
        <f t="shared" ref="I28" si="0">(E28-SUM(F28:G28))-K28</f>
        <v>-109</v>
      </c>
      <c r="J28" s="18" t="e">
        <f t="shared" ref="J28" si="1">I28/E28</f>
        <v>#DIV/0!</v>
      </c>
      <c r="K28" s="17">
        <f>SUM(K14:K27)</f>
        <v>0</v>
      </c>
      <c r="L28" s="18" t="e">
        <f t="shared" ref="L28" si="2">K28/E28</f>
        <v>#DIV/0!</v>
      </c>
      <c r="M28" s="17">
        <f>AVERAGE(M14:M27)</f>
        <v>77</v>
      </c>
      <c r="N28" s="19">
        <f>AVERAGE(N14:N27)</f>
        <v>0.88649999999999995</v>
      </c>
    </row>
    <row r="30" spans="1:18" ht="120" customHeight="1" x14ac:dyDescent="0.2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">
      <c r="A32" s="12"/>
    </row>
    <row r="33" spans="1:10" x14ac:dyDescent="0.2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HUMBERTO VEGA MULATO</v>
      </c>
      <c r="C37" s="39"/>
      <c r="D37" s="39"/>
      <c r="E37" s="13"/>
      <c r="F37" s="13"/>
      <c r="G37" s="39" t="s">
        <v>33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A34" sqref="A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28515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32" t="s">
        <v>6</v>
      </c>
      <c r="J8" s="32"/>
      <c r="K8" s="32"/>
      <c r="L8" s="33" t="str">
        <f>'1'!L8</f>
        <v>FEBRERO-JUNIO 2025</v>
      </c>
      <c r="M8" s="33"/>
      <c r="N8" s="33"/>
    </row>
    <row r="10" spans="1:14" x14ac:dyDescent="0.2">
      <c r="A10" s="4" t="s">
        <v>7</v>
      </c>
      <c r="B10" s="33" t="str">
        <f>'1'!B10</f>
        <v>ING. HUMBERTO VEGA MULATO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CALCULO INTEGRAL</v>
      </c>
      <c r="B14" s="9" t="s">
        <v>38</v>
      </c>
      <c r="C14" s="9" t="str">
        <f>'1'!C14</f>
        <v>201-A</v>
      </c>
      <c r="D14" s="9" t="str">
        <f>'1'!D14</f>
        <v>IIND</v>
      </c>
      <c r="E14" s="9">
        <v>39</v>
      </c>
      <c r="F14" s="9">
        <v>25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80</v>
      </c>
      <c r="N14" s="15">
        <v>0.62</v>
      </c>
    </row>
    <row r="15" spans="1:14" s="11" customFormat="1" x14ac:dyDescent="0.2">
      <c r="A15" s="9" t="str">
        <f>'1'!A15</f>
        <v>CALCULO INTEGRAL</v>
      </c>
      <c r="B15" s="9" t="s">
        <v>38</v>
      </c>
      <c r="C15" s="9" t="str">
        <f>'1'!C15</f>
        <v>207-A</v>
      </c>
      <c r="D15" s="9" t="str">
        <f>'1'!D15</f>
        <v>IGEM</v>
      </c>
      <c r="E15" s="9">
        <v>20</v>
      </c>
      <c r="F15" s="9">
        <v>29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92</v>
      </c>
      <c r="N15" s="15">
        <v>0.85</v>
      </c>
    </row>
    <row r="16" spans="1:14" s="11" customFormat="1" x14ac:dyDescent="0.2">
      <c r="A16" s="9" t="str">
        <f>'1'!A16</f>
        <v>ALGEBRALINEAL</v>
      </c>
      <c r="B16" s="9" t="s">
        <v>38</v>
      </c>
      <c r="C16" s="9" t="str">
        <f>'1'!C16</f>
        <v>204-A</v>
      </c>
      <c r="D16" s="9" t="str">
        <f>'1'!D16</f>
        <v>ISIC</v>
      </c>
      <c r="E16" s="9">
        <v>21</v>
      </c>
      <c r="F16" s="9">
        <v>36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90</v>
      </c>
      <c r="N16" s="15">
        <v>0.71</v>
      </c>
    </row>
    <row r="17" spans="1:14" s="11" customFormat="1" x14ac:dyDescent="0.2">
      <c r="A17" s="9" t="str">
        <f>'1'!A17</f>
        <v>ALGEBRA LINEAL</v>
      </c>
      <c r="B17" s="9" t="s">
        <v>38</v>
      </c>
      <c r="C17" s="9" t="str">
        <f>'1'!C17</f>
        <v>211-A</v>
      </c>
      <c r="D17" s="9" t="str">
        <f>'1'!D17</f>
        <v>IMCT</v>
      </c>
      <c r="E17" s="9">
        <v>19</v>
      </c>
      <c r="F17" s="9">
        <v>15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96</v>
      </c>
      <c r="N17" s="15">
        <v>0.83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99</v>
      </c>
      <c r="F28" s="17">
        <f>SUM(F14:F27)</f>
        <v>105</v>
      </c>
      <c r="G28" s="17">
        <f>SUM(G14:G27)</f>
        <v>0</v>
      </c>
      <c r="H28" s="18">
        <f>SUM(F28:G28)/E28</f>
        <v>1.0606060606060606</v>
      </c>
      <c r="I28" s="17">
        <f t="shared" ref="I28" si="0">(E28-SUM(F28:G28))-K28</f>
        <v>-6</v>
      </c>
      <c r="J28" s="18">
        <f t="shared" ref="J28" si="1">I28/E28</f>
        <v>-6.0606060606060608E-2</v>
      </c>
      <c r="K28" s="17">
        <f>SUM(K14:K27)</f>
        <v>0</v>
      </c>
      <c r="L28" s="18">
        <f t="shared" ref="L28" si="2">K28/E28</f>
        <v>0</v>
      </c>
      <c r="M28" s="17">
        <f>AVERAGE(M14:M27)</f>
        <v>89.5</v>
      </c>
      <c r="N28" s="19">
        <f>AVERAGE(N14:N27)</f>
        <v>0.75249999999999995</v>
      </c>
    </row>
    <row r="30" spans="1:14" ht="120" customHeight="1" x14ac:dyDescent="0.2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HUMBERTO VEGA MULATO</v>
      </c>
      <c r="C37" s="39"/>
      <c r="D37" s="39"/>
      <c r="E37" s="13"/>
      <c r="F37" s="13"/>
      <c r="G37" s="39" t="s">
        <v>33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topLeftCell="A8" zoomScale="85" zoomScaleNormal="85" zoomScaleSheetLayoutView="100" workbookViewId="0">
      <selection activeCell="O30" sqref="O30"/>
    </sheetView>
  </sheetViews>
  <sheetFormatPr baseColWidth="10" defaultColWidth="11.42578125" defaultRowHeight="12.75" x14ac:dyDescent="0.2"/>
  <cols>
    <col min="1" max="1" width="38.5703125" style="1" bestFit="1" customWidth="1"/>
    <col min="2" max="2" width="5.85546875" style="1" customWidth="1"/>
    <col min="3" max="3" width="7.42578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32" t="s">
        <v>6</v>
      </c>
      <c r="J8" s="32"/>
      <c r="K8" s="32"/>
      <c r="L8" s="33" t="str">
        <f>'1'!L8</f>
        <v>FEBRERO-JUNIO 2025</v>
      </c>
      <c r="M8" s="33"/>
      <c r="N8" s="33"/>
    </row>
    <row r="10" spans="1:14" x14ac:dyDescent="0.2">
      <c r="A10" s="4" t="s">
        <v>7</v>
      </c>
      <c r="B10" s="33" t="str">
        <f>'1'!B10</f>
        <v>ING. HUMBERTO VEGA MULATO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CALCULO INTEGRAL</v>
      </c>
      <c r="B14" s="9" t="s">
        <v>39</v>
      </c>
      <c r="C14" s="9" t="str">
        <f>'1'!C14</f>
        <v>201-A</v>
      </c>
      <c r="D14" s="9" t="str">
        <f>'1'!D14</f>
        <v>IIND</v>
      </c>
      <c r="E14" s="9">
        <v>39</v>
      </c>
      <c r="F14" s="9">
        <v>34</v>
      </c>
      <c r="G14" s="9"/>
      <c r="H14" s="10"/>
      <c r="I14" s="9">
        <v>5</v>
      </c>
      <c r="J14" s="10"/>
      <c r="K14" s="9">
        <v>0</v>
      </c>
      <c r="L14" s="10">
        <v>0</v>
      </c>
      <c r="M14" s="9">
        <v>76</v>
      </c>
      <c r="N14" s="15">
        <v>0.66</v>
      </c>
    </row>
    <row r="15" spans="1:14" s="11" customFormat="1" x14ac:dyDescent="0.2">
      <c r="A15" s="9" t="str">
        <f>'1'!A15</f>
        <v>CALCULO INTEGRAL</v>
      </c>
      <c r="B15" s="9" t="s">
        <v>39</v>
      </c>
      <c r="C15" s="9" t="str">
        <f>'1'!C15</f>
        <v>207-A</v>
      </c>
      <c r="D15" s="9" t="str">
        <f>'1'!D15</f>
        <v>IGEM</v>
      </c>
      <c r="E15" s="9">
        <v>20</v>
      </c>
      <c r="F15" s="9">
        <v>18</v>
      </c>
      <c r="G15" s="9"/>
      <c r="H15" s="10"/>
      <c r="I15" s="9">
        <v>2</v>
      </c>
      <c r="J15" s="10"/>
      <c r="K15" s="9">
        <v>0</v>
      </c>
      <c r="L15" s="10">
        <v>0</v>
      </c>
      <c r="M15" s="9">
        <v>95</v>
      </c>
      <c r="N15" s="15">
        <v>0.9</v>
      </c>
    </row>
    <row r="16" spans="1:14" s="11" customFormat="1" x14ac:dyDescent="0.2">
      <c r="A16" s="9" t="str">
        <f>'1'!A16</f>
        <v>ALGEBRALINEAL</v>
      </c>
      <c r="B16" s="9" t="s">
        <v>39</v>
      </c>
      <c r="C16" s="9" t="str">
        <f>'1'!C16</f>
        <v>204-A</v>
      </c>
      <c r="D16" s="9" t="str">
        <f>'1'!D16</f>
        <v>ISIC</v>
      </c>
      <c r="E16" s="9">
        <v>21</v>
      </c>
      <c r="F16" s="9">
        <v>19</v>
      </c>
      <c r="G16" s="9"/>
      <c r="H16" s="10"/>
      <c r="I16" s="9">
        <v>2</v>
      </c>
      <c r="J16" s="10"/>
      <c r="K16" s="9">
        <v>0</v>
      </c>
      <c r="L16" s="10">
        <v>0</v>
      </c>
      <c r="M16" s="9">
        <v>94</v>
      </c>
      <c r="N16" s="15">
        <v>0.86</v>
      </c>
    </row>
    <row r="17" spans="1:14" s="11" customFormat="1" x14ac:dyDescent="0.2">
      <c r="A17" s="9" t="str">
        <f>'1'!A17</f>
        <v>ALGEBRA LINEAL</v>
      </c>
      <c r="B17" s="9" t="s">
        <v>39</v>
      </c>
      <c r="C17" s="9" t="str">
        <f>'1'!C17</f>
        <v>211-A</v>
      </c>
      <c r="D17" s="9" t="str">
        <f>'1'!D17</f>
        <v>IMCT</v>
      </c>
      <c r="E17" s="9">
        <v>19</v>
      </c>
      <c r="F17" s="9">
        <v>17</v>
      </c>
      <c r="G17" s="9"/>
      <c r="H17" s="10"/>
      <c r="I17" s="9">
        <v>2</v>
      </c>
      <c r="J17" s="10"/>
      <c r="K17" s="9">
        <v>0</v>
      </c>
      <c r="L17" s="10">
        <v>0</v>
      </c>
      <c r="M17" s="9">
        <v>85</v>
      </c>
      <c r="N17" s="15">
        <v>0.66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99</v>
      </c>
      <c r="F28" s="17">
        <f>SUM(F14:F27)</f>
        <v>88</v>
      </c>
      <c r="G28" s="17">
        <f>SUM(G14:G27)</f>
        <v>0</v>
      </c>
      <c r="H28" s="18">
        <f>SUM(F28:G28)/E28</f>
        <v>0.88888888888888884</v>
      </c>
      <c r="I28" s="17">
        <f t="shared" ref="I28" si="0">(E28-SUM(F28:G28))-K28</f>
        <v>11</v>
      </c>
      <c r="J28" s="18">
        <f t="shared" ref="J28" si="1">I28/E28</f>
        <v>0.1111111111111111</v>
      </c>
      <c r="K28" s="17">
        <f>SUM(K14:K27)</f>
        <v>0</v>
      </c>
      <c r="L28" s="18">
        <f t="shared" ref="L28" si="2">K28/E28</f>
        <v>0</v>
      </c>
      <c r="M28" s="17">
        <f>AVERAGE(M14:M27)</f>
        <v>87.5</v>
      </c>
      <c r="N28" s="19">
        <f>AVERAGE(N14:N27)</f>
        <v>0.77</v>
      </c>
    </row>
    <row r="30" spans="1:14" ht="120" customHeight="1" x14ac:dyDescent="0.2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HUMBERTO VEGA MULATO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1" zoomScale="85" zoomScaleNormal="85" zoomScaleSheetLayoutView="100" workbookViewId="0">
      <selection activeCell="P25" sqref="P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855468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32" t="s">
        <v>6</v>
      </c>
      <c r="J8" s="32"/>
      <c r="K8" s="32"/>
      <c r="L8" s="33" t="str">
        <f>'1'!L8</f>
        <v>FEBRERO-JUNIO 2025</v>
      </c>
      <c r="M8" s="33"/>
      <c r="N8" s="33"/>
    </row>
    <row r="10" spans="1:14" x14ac:dyDescent="0.2">
      <c r="A10" s="4" t="s">
        <v>7</v>
      </c>
      <c r="B10" s="33" t="str">
        <f>'1'!B10</f>
        <v>ING. HUMBERTO VEGA MULATO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CALCULO INTEGRAL</v>
      </c>
      <c r="B14" s="9" t="s">
        <v>40</v>
      </c>
      <c r="C14" s="9" t="str">
        <f>'1'!C14</f>
        <v>201-A</v>
      </c>
      <c r="D14" s="9" t="str">
        <f>'1'!D14</f>
        <v>IIND</v>
      </c>
      <c r="E14" s="9">
        <v>33</v>
      </c>
      <c r="F14" s="9">
        <v>26</v>
      </c>
      <c r="G14" s="9"/>
      <c r="H14" s="10"/>
      <c r="I14" s="9">
        <v>7</v>
      </c>
      <c r="J14" s="10"/>
      <c r="K14" s="9">
        <v>0</v>
      </c>
      <c r="L14" s="10">
        <v>0</v>
      </c>
      <c r="M14" s="9">
        <v>89</v>
      </c>
      <c r="N14" s="15">
        <v>0.79</v>
      </c>
    </row>
    <row r="15" spans="1:14" s="11" customFormat="1" x14ac:dyDescent="0.2">
      <c r="A15" s="9" t="str">
        <f>'1'!A15</f>
        <v>CALCULO INTEGRAL</v>
      </c>
      <c r="B15" s="9" t="s">
        <v>40</v>
      </c>
      <c r="C15" s="9" t="str">
        <f>'1'!C15</f>
        <v>207-A</v>
      </c>
      <c r="D15" s="9" t="str">
        <f>'1'!D15</f>
        <v>IGEM</v>
      </c>
      <c r="E15" s="9">
        <v>32</v>
      </c>
      <c r="F15" s="9">
        <v>30</v>
      </c>
      <c r="G15" s="9"/>
      <c r="H15" s="10"/>
      <c r="I15" s="9">
        <v>2</v>
      </c>
      <c r="J15" s="10"/>
      <c r="K15" s="9">
        <v>0</v>
      </c>
      <c r="L15" s="10">
        <v>0</v>
      </c>
      <c r="M15" s="9">
        <v>96</v>
      </c>
      <c r="N15" s="15">
        <v>0.9</v>
      </c>
    </row>
    <row r="16" spans="1:14" s="11" customFormat="1" x14ac:dyDescent="0.2">
      <c r="A16" s="9" t="str">
        <f>'1'!A16</f>
        <v>ALGEBRALINEAL</v>
      </c>
      <c r="B16" s="9" t="s">
        <v>40</v>
      </c>
      <c r="C16" s="9" t="str">
        <f>'1'!C16</f>
        <v>204-A</v>
      </c>
      <c r="D16" s="9" t="str">
        <f>'1'!D16</f>
        <v>ISIC</v>
      </c>
      <c r="E16" s="9">
        <v>34</v>
      </c>
      <c r="F16" s="9">
        <v>26</v>
      </c>
      <c r="G16" s="9"/>
      <c r="H16" s="10"/>
      <c r="I16" s="9">
        <v>8</v>
      </c>
      <c r="J16" s="10"/>
      <c r="K16" s="9">
        <v>0</v>
      </c>
      <c r="L16" s="10">
        <v>0</v>
      </c>
      <c r="M16" s="9">
        <v>84</v>
      </c>
      <c r="N16" s="15">
        <v>0.59</v>
      </c>
    </row>
    <row r="17" spans="1:14" s="11" customFormat="1" x14ac:dyDescent="0.2">
      <c r="A17" s="9" t="s">
        <v>36</v>
      </c>
      <c r="B17" s="9" t="s">
        <v>40</v>
      </c>
      <c r="C17" s="9" t="str">
        <f>'1'!C17</f>
        <v>211-A</v>
      </c>
      <c r="D17" s="9" t="str">
        <f>'1'!D17</f>
        <v>IMCT</v>
      </c>
      <c r="E17" s="9">
        <v>19</v>
      </c>
      <c r="F17" s="9">
        <v>15</v>
      </c>
      <c r="G17" s="9"/>
      <c r="H17" s="10"/>
      <c r="I17" s="9">
        <v>4</v>
      </c>
      <c r="J17" s="10"/>
      <c r="K17" s="9">
        <v>0</v>
      </c>
      <c r="L17" s="10">
        <v>0</v>
      </c>
      <c r="M17" s="9">
        <v>87</v>
      </c>
      <c r="N17" s="15">
        <v>0.68</v>
      </c>
    </row>
    <row r="18" spans="1:14" s="11" customFormat="1" x14ac:dyDescent="0.2">
      <c r="A18" s="9" t="s">
        <v>36</v>
      </c>
      <c r="B18" s="9" t="s">
        <v>41</v>
      </c>
      <c r="C18" s="9" t="s">
        <v>45</v>
      </c>
      <c r="D18" s="9" t="s">
        <v>48</v>
      </c>
      <c r="E18" s="9">
        <v>34</v>
      </c>
      <c r="F18" s="9">
        <v>26</v>
      </c>
      <c r="G18" s="9"/>
      <c r="H18" s="10"/>
      <c r="I18" s="9">
        <v>8</v>
      </c>
      <c r="J18" s="10"/>
      <c r="K18" s="9">
        <v>0</v>
      </c>
      <c r="L18" s="10">
        <v>0</v>
      </c>
      <c r="M18" s="9">
        <v>87</v>
      </c>
      <c r="N18" s="15">
        <v>0.73</v>
      </c>
    </row>
    <row r="19" spans="1:14" s="11" customFormat="1" x14ac:dyDescent="0.2">
      <c r="A19" s="9" t="s">
        <v>36</v>
      </c>
      <c r="B19" s="9" t="s">
        <v>41</v>
      </c>
      <c r="C19" s="9" t="s">
        <v>46</v>
      </c>
      <c r="D19" s="9" t="s">
        <v>49</v>
      </c>
      <c r="E19" s="9">
        <v>19</v>
      </c>
      <c r="F19" s="9">
        <v>15</v>
      </c>
      <c r="G19" s="9"/>
      <c r="H19" s="10"/>
      <c r="I19" s="9">
        <v>4</v>
      </c>
      <c r="J19" s="10"/>
      <c r="K19" s="9">
        <v>0</v>
      </c>
      <c r="L19" s="10">
        <v>0</v>
      </c>
      <c r="M19" s="9">
        <v>89</v>
      </c>
      <c r="N19" s="15">
        <v>0.79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171</v>
      </c>
      <c r="F28" s="17">
        <f>SUM(F14:F27)</f>
        <v>138</v>
      </c>
      <c r="G28" s="17">
        <f>SUM(G14:G27)</f>
        <v>0</v>
      </c>
      <c r="H28" s="18">
        <f>SUM(F28:G28)/E28</f>
        <v>0.80701754385964908</v>
      </c>
      <c r="I28" s="17">
        <f t="shared" ref="I28" si="0">(E28-SUM(F28:G28))-K28</f>
        <v>33</v>
      </c>
      <c r="J28" s="18">
        <f t="shared" ref="J28" si="1">I28/E28</f>
        <v>0.19298245614035087</v>
      </c>
      <c r="K28" s="17">
        <f>SUM(K14:K27)</f>
        <v>0</v>
      </c>
      <c r="L28" s="18">
        <f t="shared" ref="L28" si="2">K28/E28</f>
        <v>0</v>
      </c>
      <c r="M28" s="17">
        <f>AVERAGE(M14:M27)</f>
        <v>88.666666666666671</v>
      </c>
      <c r="N28" s="19">
        <f>AVERAGE(N14:N27)</f>
        <v>0.7466666666666667</v>
      </c>
    </row>
    <row r="30" spans="1:14" ht="120" customHeight="1" x14ac:dyDescent="0.2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HUMBERTO VEGA MULATO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27"/>
  <sheetViews>
    <sheetView topLeftCell="A9" zoomScale="80" zoomScaleNormal="80" zoomScaleSheetLayoutView="100" workbookViewId="0">
      <selection activeCell="M16" sqref="M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140625" style="1" customWidth="1"/>
    <col min="4" max="4" width="18.570312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30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28</v>
      </c>
      <c r="C8" s="33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32" t="s">
        <v>6</v>
      </c>
      <c r="J8" s="32"/>
      <c r="K8" s="32"/>
      <c r="L8" s="33" t="str">
        <f>'1'!L8</f>
        <v>FEBRERO-JUNIO 2025</v>
      </c>
      <c r="M8" s="33"/>
      <c r="N8" s="33"/>
    </row>
    <row r="10" spans="1:14" x14ac:dyDescent="0.2">
      <c r="A10" s="4" t="s">
        <v>7</v>
      </c>
      <c r="B10" s="33" t="str">
        <f>'1'!B10</f>
        <v>ING. HUMBERTO VEGA MULATO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CALCULO INTEGRAL</v>
      </c>
      <c r="B14" s="9" t="s">
        <v>17</v>
      </c>
      <c r="C14" s="9" t="str">
        <f>'1'!C14</f>
        <v>201-A</v>
      </c>
      <c r="D14" s="9" t="str">
        <f>'1'!D14</f>
        <v>IIND</v>
      </c>
      <c r="E14" s="9">
        <v>33</v>
      </c>
      <c r="F14" s="9">
        <v>24</v>
      </c>
      <c r="G14" s="9">
        <v>9</v>
      </c>
      <c r="H14" s="10">
        <v>1</v>
      </c>
      <c r="I14" s="9">
        <f t="shared" ref="I14:I18" si="0">(E14-SUM(F14:G14))-K14</f>
        <v>0</v>
      </c>
      <c r="J14" s="10">
        <f t="shared" ref="J14:J18" si="1">I14/E14</f>
        <v>0</v>
      </c>
      <c r="K14" s="9">
        <v>0</v>
      </c>
      <c r="L14" s="10">
        <f t="shared" ref="L14:L18" si="2">K14/E14</f>
        <v>0</v>
      </c>
      <c r="M14" s="9">
        <v>86</v>
      </c>
      <c r="N14" s="15">
        <v>0.76</v>
      </c>
    </row>
    <row r="15" spans="1:14" s="11" customFormat="1" x14ac:dyDescent="0.2">
      <c r="A15" s="9" t="str">
        <f>'1'!A15</f>
        <v>CALCULO INTEGRAL</v>
      </c>
      <c r="B15" s="9" t="s">
        <v>17</v>
      </c>
      <c r="C15" s="9" t="str">
        <f>'1'!C15</f>
        <v>207-A</v>
      </c>
      <c r="D15" s="9" t="str">
        <f>'1'!D15</f>
        <v>IGEM</v>
      </c>
      <c r="E15" s="9">
        <v>32</v>
      </c>
      <c r="F15" s="9">
        <v>30</v>
      </c>
      <c r="G15" s="9">
        <v>2</v>
      </c>
      <c r="H15" s="10">
        <v>1</v>
      </c>
      <c r="I15" s="9">
        <v>0</v>
      </c>
      <c r="J15" s="10">
        <f t="shared" si="1"/>
        <v>0</v>
      </c>
      <c r="K15" s="9">
        <v>0</v>
      </c>
      <c r="L15" s="10">
        <f t="shared" si="2"/>
        <v>0</v>
      </c>
      <c r="M15" s="9">
        <v>89</v>
      </c>
      <c r="N15" s="15">
        <v>0.75</v>
      </c>
    </row>
    <row r="16" spans="1:14" s="11" customFormat="1" x14ac:dyDescent="0.2">
      <c r="A16" s="9" t="str">
        <f>'1'!A16</f>
        <v>ALGEBRALINEAL</v>
      </c>
      <c r="B16" s="9" t="s">
        <v>17</v>
      </c>
      <c r="C16" s="9" t="str">
        <f>'1'!C16</f>
        <v>204-A</v>
      </c>
      <c r="D16" s="9" t="str">
        <f>'1'!D16</f>
        <v>ISIC</v>
      </c>
      <c r="E16" s="9">
        <v>34</v>
      </c>
      <c r="F16" s="9">
        <v>23</v>
      </c>
      <c r="G16" s="9">
        <v>11</v>
      </c>
      <c r="H16" s="10">
        <v>1</v>
      </c>
      <c r="I16" s="9">
        <v>0</v>
      </c>
      <c r="J16" s="10">
        <f t="shared" si="1"/>
        <v>0</v>
      </c>
      <c r="K16" s="9">
        <v>0</v>
      </c>
      <c r="L16" s="10">
        <f t="shared" si="2"/>
        <v>0</v>
      </c>
      <c r="M16" s="9">
        <v>84</v>
      </c>
      <c r="N16" s="15">
        <v>0.65</v>
      </c>
    </row>
    <row r="17" spans="1:14" s="11" customFormat="1" x14ac:dyDescent="0.2">
      <c r="A17" s="9" t="str">
        <f>'1'!A17</f>
        <v>ALGEBRA LINEAL</v>
      </c>
      <c r="B17" s="9" t="s">
        <v>17</v>
      </c>
      <c r="C17" s="9" t="str">
        <f>'1'!C17</f>
        <v>211-A</v>
      </c>
      <c r="D17" s="9" t="str">
        <f>'1'!D17</f>
        <v>IMCT</v>
      </c>
      <c r="E17" s="9">
        <v>19</v>
      </c>
      <c r="F17" s="9">
        <v>15</v>
      </c>
      <c r="G17" s="9">
        <v>4</v>
      </c>
      <c r="H17" s="10">
        <v>1</v>
      </c>
      <c r="I17" s="9">
        <v>0</v>
      </c>
      <c r="J17" s="10">
        <f t="shared" si="1"/>
        <v>0</v>
      </c>
      <c r="K17" s="9">
        <v>0</v>
      </c>
      <c r="L17" s="10">
        <f t="shared" si="2"/>
        <v>0</v>
      </c>
      <c r="M17" s="9">
        <v>88</v>
      </c>
      <c r="N17" s="15">
        <v>0.79</v>
      </c>
    </row>
    <row r="18" spans="1:14" ht="13.5" thickBot="1" x14ac:dyDescent="0.25">
      <c r="A18" s="16" t="s">
        <v>23</v>
      </c>
      <c r="B18" s="17" t="s">
        <v>24</v>
      </c>
      <c r="C18" s="17" t="s">
        <v>24</v>
      </c>
      <c r="D18" s="17" t="s">
        <v>24</v>
      </c>
      <c r="E18" s="17">
        <f>SUM(E14:E17)</f>
        <v>118</v>
      </c>
      <c r="F18" s="17">
        <f>SUM(F14:F17)</f>
        <v>92</v>
      </c>
      <c r="G18" s="17">
        <f>SUM(G14:G17)</f>
        <v>26</v>
      </c>
      <c r="H18" s="18">
        <f>SUM(F18:G18)/E18</f>
        <v>1</v>
      </c>
      <c r="I18" s="17">
        <f t="shared" si="0"/>
        <v>0</v>
      </c>
      <c r="J18" s="18">
        <f t="shared" si="1"/>
        <v>0</v>
      </c>
      <c r="K18" s="17">
        <f>SUM(K14:K17)</f>
        <v>0</v>
      </c>
      <c r="L18" s="18">
        <f t="shared" si="2"/>
        <v>0</v>
      </c>
      <c r="M18" s="17">
        <f>AVERAGE(M14:M17)</f>
        <v>86.75</v>
      </c>
      <c r="N18" s="19">
        <f>AVERAGE(N14:N17)</f>
        <v>0.73750000000000004</v>
      </c>
    </row>
    <row r="20" spans="1:14" ht="120" customHeight="1" x14ac:dyDescent="0.2">
      <c r="A20" s="29" t="s">
        <v>25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</row>
    <row r="22" spans="1:14" x14ac:dyDescent="0.2">
      <c r="A22" s="12"/>
    </row>
    <row r="23" spans="1:14" x14ac:dyDescent="0.2">
      <c r="B23" s="36" t="s">
        <v>26</v>
      </c>
      <c r="C23" s="36"/>
      <c r="D23" s="36"/>
      <c r="G23" s="21" t="s">
        <v>27</v>
      </c>
      <c r="H23" s="21"/>
      <c r="I23" s="21"/>
      <c r="J23" s="21"/>
    </row>
    <row r="24" spans="1:14" ht="62.25" customHeight="1" x14ac:dyDescent="0.2">
      <c r="B24" s="37"/>
      <c r="C24" s="37"/>
      <c r="D24" s="37"/>
      <c r="G24" s="33"/>
      <c r="H24" s="33"/>
      <c r="I24" s="33"/>
      <c r="J24" s="33"/>
    </row>
    <row r="25" spans="1:14" hidden="1" x14ac:dyDescent="0.2">
      <c r="A25" s="38" t="e">
        <v>#REF!</v>
      </c>
      <c r="B25" s="38"/>
      <c r="C25" s="6"/>
      <c r="E25" s="38"/>
      <c r="F25" s="38"/>
      <c r="G25" s="38"/>
      <c r="H25" s="38"/>
    </row>
    <row r="26" spans="1:14" hidden="1" x14ac:dyDescent="0.2"/>
    <row r="27" spans="1:14" ht="45" customHeight="1" x14ac:dyDescent="0.2">
      <c r="B27" s="39" t="str">
        <f>B10</f>
        <v>ING. HUMBERTO VEGA MULATO</v>
      </c>
      <c r="C27" s="39"/>
      <c r="D27" s="39"/>
      <c r="E27" s="13"/>
      <c r="F27" s="13"/>
      <c r="G27" s="39"/>
      <c r="H27" s="39"/>
      <c r="I27" s="39"/>
      <c r="J27" s="39"/>
    </row>
  </sheetData>
  <mergeCells count="31">
    <mergeCell ref="A25:B25"/>
    <mergeCell ref="E25:H25"/>
    <mergeCell ref="B27:D27"/>
    <mergeCell ref="G27:J27"/>
    <mergeCell ref="M12:M13"/>
    <mergeCell ref="N12:N13"/>
    <mergeCell ref="A20:N20"/>
    <mergeCell ref="B24:D24"/>
    <mergeCell ref="G24:J24"/>
    <mergeCell ref="B23:D23"/>
    <mergeCell ref="G23:J2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User-Pc</cp:lastModifiedBy>
  <cp:revision/>
  <dcterms:created xsi:type="dcterms:W3CDTF">2021-11-22T14:45:25Z</dcterms:created>
  <dcterms:modified xsi:type="dcterms:W3CDTF">2025-05-14T14:49:29Z</dcterms:modified>
  <cp:category/>
  <cp:contentStatus/>
</cp:coreProperties>
</file>