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d.docs.live.net/1ccb70302143fa83/Documentos/MATERIAL 2 SEM 2024/SGI 2024-2 SEM/SGI 1 SEM 2024/SGI 2025/"/>
    </mc:Choice>
  </mc:AlternateContent>
  <bookViews>
    <workbookView xWindow="-110" yWindow="-110" windowWidth="23260" windowHeight="12460" activeTab="4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'3'!$A$1:$N$34</definedName>
    <definedName name="_xlnm.Print_Area" localSheetId="3">'4'!$A$1:$N$30</definedName>
    <definedName name="_xlnm.Print_Area" localSheetId="4">Final!$A$1:$N$28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" i="25" l="1"/>
  <c r="L17" i="25"/>
  <c r="L16" i="25"/>
  <c r="L15" i="25"/>
  <c r="L14" i="25"/>
  <c r="N17" i="24" l="1"/>
  <c r="N15" i="24"/>
  <c r="L18" i="24"/>
  <c r="L17" i="24"/>
  <c r="L16" i="24"/>
  <c r="L15" i="24"/>
  <c r="L14" i="24"/>
  <c r="N21" i="23" l="1"/>
  <c r="N20" i="23"/>
  <c r="N19" i="23"/>
  <c r="N18" i="23"/>
  <c r="N17" i="23"/>
  <c r="N16" i="23"/>
  <c r="N15" i="23"/>
  <c r="L21" i="23"/>
  <c r="L20" i="23"/>
  <c r="L19" i="23"/>
  <c r="L18" i="23"/>
  <c r="L17" i="23"/>
  <c r="L16" i="23"/>
  <c r="L15" i="23"/>
  <c r="L14" i="23"/>
  <c r="L18" i="22" l="1"/>
  <c r="L17" i="22"/>
  <c r="L16" i="22"/>
  <c r="L15" i="22"/>
  <c r="L14" i="22"/>
  <c r="L16" i="10" l="1"/>
  <c r="L17" i="10"/>
  <c r="N19" i="25" l="1"/>
  <c r="M19" i="25"/>
  <c r="K19" i="25"/>
  <c r="G19" i="25"/>
  <c r="F19" i="25"/>
  <c r="B10" i="25"/>
  <c r="B28" i="25" s="1"/>
  <c r="L8" i="25"/>
  <c r="H8" i="25"/>
  <c r="E8" i="25"/>
  <c r="N21" i="24"/>
  <c r="M21" i="24"/>
  <c r="K21" i="24"/>
  <c r="G21" i="24"/>
  <c r="F21" i="24"/>
  <c r="B10" i="24"/>
  <c r="B30" i="24" s="1"/>
  <c r="L8" i="24"/>
  <c r="H8" i="24"/>
  <c r="E8" i="24"/>
  <c r="N25" i="23"/>
  <c r="M25" i="23"/>
  <c r="K25" i="23"/>
  <c r="G25" i="23"/>
  <c r="F25" i="23"/>
  <c r="B10" i="23"/>
  <c r="B34" i="23" s="1"/>
  <c r="L8" i="23"/>
  <c r="H8" i="23"/>
  <c r="E8" i="23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8" i="10"/>
  <c r="L15" i="10"/>
  <c r="L14" i="10"/>
  <c r="E19" i="25" l="1"/>
  <c r="E21" i="24"/>
  <c r="E25" i="23"/>
  <c r="E28" i="22"/>
  <c r="I28" i="10"/>
  <c r="J28" i="10" s="1"/>
  <c r="H28" i="10"/>
  <c r="L28" i="10"/>
  <c r="I19" i="25" l="1"/>
  <c r="J19" i="25" s="1"/>
  <c r="L19" i="25"/>
  <c r="H19" i="25"/>
  <c r="I21" i="24"/>
  <c r="J21" i="24" s="1"/>
  <c r="L21" i="24"/>
  <c r="H21" i="24"/>
  <c r="I25" i="23"/>
  <c r="J25" i="23" s="1"/>
  <c r="L25" i="23"/>
  <c r="H25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<sst xmlns="http://schemas.openxmlformats.org/spreadsheetml/2006/main" count="274" uniqueCount="51">
  <si>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</si>
  <si>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</si>
  <si>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</si>
  <si>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</si>
  <si>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</si>
  <si>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</si>
  <si>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</si>
  <si>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</si>
  <si>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</si>
  <si>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</si>
  <si>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</si>
  <si>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</si>
  <si>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</si>
  <si>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</si>
  <si>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</si>
  <si>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</si>
  <si>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</si>
  <si>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</si>
  <si>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</si>
  <si>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</si>
  <si>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</si>
  <si>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</si>
  <si>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</si>
  <si>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</si>
  <si>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</si>
  <si>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</si>
  <si>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</si>
  <si>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</si>
  <si>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</si>
  <si>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</si>
  <si>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</si>
  <si>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EN GESTIÓN EMPRESARIAL</t>
  </si>
  <si>
    <t>MCA. EDITH FONSECA GUZMAN</t>
  </si>
  <si>
    <t>IGEM</t>
  </si>
  <si>
    <t>EL EMPRENDEDOR Y LA INNOVACIÓN</t>
  </si>
  <si>
    <t>607-A</t>
  </si>
  <si>
    <t>607-B</t>
  </si>
  <si>
    <t>LIC. ANA KARENINA CORDOBA FERMAN</t>
  </si>
  <si>
    <t xml:space="preserve"> FEBRERO  JUNIO 2025</t>
  </si>
  <si>
    <t>TALLER DE ETICA</t>
  </si>
  <si>
    <t>HABILIDADES DIRECTIVAS II</t>
  </si>
  <si>
    <t>407-A</t>
  </si>
  <si>
    <t>DIRECCIÓN COMERCIAL Y ESTRATEGIA DE NEGOCIACIÓN</t>
  </si>
  <si>
    <t>207-B</t>
  </si>
  <si>
    <t>II</t>
  </si>
  <si>
    <t>III</t>
  </si>
  <si>
    <t>IV</t>
  </si>
  <si>
    <t>V</t>
  </si>
  <si>
    <t>ING. YATZARET ORTEGA ESCALERA</t>
  </si>
  <si>
    <t>I-IV</t>
  </si>
  <si>
    <t>I-V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</si>
</sst>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9" fontId="4" fillId="0" borderId="0" xfId="0" applyNumberFormat="1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9" fontId="4" fillId="0" borderId="1" xfId="0" applyNumberFormat="1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67235</xdr:colOff>
      <xdr:row>33</xdr:row>
      <xdr:rowOff>89647</xdr:rowOff>
    </xdr:from>
    <xdr:to>
      <xdr:col>3</xdr:col>
      <xdr:colOff>898696</xdr:colOff>
      <xdr:row>33</xdr:row>
      <xdr:rowOff>731779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58353" y="7351059"/>
          <a:ext cx="1335725" cy="6421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33</xdr:row>
      <xdr:rowOff>95250</xdr:rowOff>
    </xdr:from>
    <xdr:to>
      <xdr:col>3</xdr:col>
      <xdr:colOff>1117943</xdr:colOff>
      <xdr:row>33</xdr:row>
      <xdr:rowOff>737382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38475" y="8496300"/>
          <a:ext cx="1337018" cy="6421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104589</xdr:colOff>
      <xdr:row>26</xdr:row>
      <xdr:rowOff>127000</xdr:rowOff>
    </xdr:from>
    <xdr:to>
      <xdr:col>3</xdr:col>
      <xdr:colOff>1069011</xdr:colOff>
      <xdr:row>26</xdr:row>
      <xdr:rowOff>769132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30177" y="7194176"/>
          <a:ext cx="1352893" cy="64213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119945</xdr:colOff>
      <xdr:row>24</xdr:row>
      <xdr:rowOff>155222</xdr:rowOff>
    </xdr:from>
    <xdr:to>
      <xdr:col>3</xdr:col>
      <xdr:colOff>1084783</xdr:colOff>
      <xdr:row>27</xdr:row>
      <xdr:rowOff>7132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53834" y="6836833"/>
          <a:ext cx="1352893" cy="6421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37"/>
  <sheetViews>
    <sheetView topLeftCell="A4" zoomScaleNormal="100" zoomScaleSheetLayoutView="100" workbookViewId="0">
      <selection activeCell="A14" sqref="A14:N18"/>
    </sheetView>
  </sheetViews>
  <sheetFormatPr baseColWidth="10" defaultColWidth="11.453125" defaultRowHeight="12.5" x14ac:dyDescent="0.25"/>
  <cols>
    <col min="1" max="1" width="38.54296875" style="1" bestFit="1" customWidth="1"/>
    <col min="2" max="2" width="4.81640625" style="1" bestFit="1" customWidth="1"/>
    <col min="3" max="3" width="7.5429687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28" t="s">
        <v>2</v>
      </c>
      <c r="B6" s="28"/>
      <c r="C6" s="28"/>
      <c r="D6" s="28"/>
      <c r="E6" s="29" t="s">
        <v>31</v>
      </c>
      <c r="F6" s="29"/>
      <c r="G6" s="29"/>
      <c r="H6" s="2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9" t="s">
        <v>4</v>
      </c>
      <c r="C8" s="39"/>
      <c r="D8" s="14" t="s">
        <v>5</v>
      </c>
      <c r="E8" s="5">
        <v>5</v>
      </c>
      <c r="G8" s="4" t="s">
        <v>6</v>
      </c>
      <c r="H8" s="5">
        <v>4</v>
      </c>
      <c r="I8" s="38" t="s">
        <v>7</v>
      </c>
      <c r="J8" s="38"/>
      <c r="K8" s="38"/>
      <c r="L8" s="39" t="s">
        <v>38</v>
      </c>
      <c r="M8" s="39"/>
      <c r="N8" s="39"/>
    </row>
    <row r="10" spans="1:14" ht="13" x14ac:dyDescent="0.3">
      <c r="A10" s="4" t="s">
        <v>8</v>
      </c>
      <c r="B10" s="39" t="s">
        <v>32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0" t="s">
        <v>9</v>
      </c>
      <c r="B12" s="36" t="s">
        <v>10</v>
      </c>
      <c r="C12" s="36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</row>
    <row r="13" spans="1:14" ht="13" x14ac:dyDescent="0.25">
      <c r="A13" s="41"/>
      <c r="B13" s="37"/>
      <c r="C13" s="37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4"/>
    </row>
    <row r="14" spans="1:14" s="11" customFormat="1" x14ac:dyDescent="0.25">
      <c r="A14" s="22" t="s">
        <v>39</v>
      </c>
      <c r="B14" s="9" t="s">
        <v>21</v>
      </c>
      <c r="C14" s="23" t="s">
        <v>43</v>
      </c>
      <c r="D14" s="9" t="s">
        <v>33</v>
      </c>
      <c r="E14" s="9">
        <v>20</v>
      </c>
      <c r="F14" s="23">
        <v>20</v>
      </c>
      <c r="G14" s="21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25">
        <v>97</v>
      </c>
      <c r="N14" s="26">
        <v>0.6</v>
      </c>
    </row>
    <row r="15" spans="1:14" s="11" customFormat="1" x14ac:dyDescent="0.25">
      <c r="A15" s="22" t="s">
        <v>40</v>
      </c>
      <c r="B15" s="9" t="s">
        <v>21</v>
      </c>
      <c r="C15" s="23" t="s">
        <v>41</v>
      </c>
      <c r="D15" s="9" t="s">
        <v>33</v>
      </c>
      <c r="E15" s="9">
        <v>38</v>
      </c>
      <c r="F15" s="9">
        <v>35</v>
      </c>
      <c r="G15" s="24"/>
      <c r="H15" s="10"/>
      <c r="I15" s="9">
        <v>3</v>
      </c>
      <c r="J15" s="10"/>
      <c r="K15" s="9">
        <v>0</v>
      </c>
      <c r="L15" s="10">
        <f t="shared" si="0"/>
        <v>0</v>
      </c>
      <c r="M15" s="9">
        <v>85</v>
      </c>
      <c r="N15" s="15">
        <v>0.73</v>
      </c>
    </row>
    <row r="16" spans="1:14" s="11" customFormat="1" x14ac:dyDescent="0.25">
      <c r="A16" s="22" t="s">
        <v>34</v>
      </c>
      <c r="B16" s="9" t="s">
        <v>21</v>
      </c>
      <c r="C16" s="23" t="s">
        <v>35</v>
      </c>
      <c r="D16" s="9" t="s">
        <v>33</v>
      </c>
      <c r="E16" s="24">
        <v>35</v>
      </c>
      <c r="F16" s="24">
        <v>34</v>
      </c>
      <c r="G16" s="24"/>
      <c r="H16" s="24"/>
      <c r="I16" s="24">
        <v>1</v>
      </c>
      <c r="J16" s="21"/>
      <c r="K16" s="24">
        <v>0</v>
      </c>
      <c r="L16" s="10">
        <f t="shared" si="0"/>
        <v>0</v>
      </c>
      <c r="M16" s="24">
        <v>89</v>
      </c>
      <c r="N16" s="15">
        <v>0.8</v>
      </c>
    </row>
    <row r="17" spans="1:19" s="11" customFormat="1" x14ac:dyDescent="0.25">
      <c r="A17" s="22" t="s">
        <v>34</v>
      </c>
      <c r="B17" s="9" t="s">
        <v>21</v>
      </c>
      <c r="C17" s="23" t="s">
        <v>36</v>
      </c>
      <c r="D17" s="9" t="s">
        <v>33</v>
      </c>
      <c r="E17" s="24">
        <v>28</v>
      </c>
      <c r="F17" s="24">
        <v>23</v>
      </c>
      <c r="G17" s="24"/>
      <c r="H17" s="24"/>
      <c r="I17" s="24">
        <v>5</v>
      </c>
      <c r="J17" s="21"/>
      <c r="K17" s="24">
        <v>0</v>
      </c>
      <c r="L17" s="10">
        <f t="shared" si="0"/>
        <v>0</v>
      </c>
      <c r="M17" s="24">
        <v>79</v>
      </c>
      <c r="N17" s="15">
        <v>0.82</v>
      </c>
    </row>
    <row r="18" spans="1:19" s="11" customFormat="1" ht="25" x14ac:dyDescent="0.25">
      <c r="A18" s="22" t="s">
        <v>42</v>
      </c>
      <c r="B18" s="9" t="s">
        <v>21</v>
      </c>
      <c r="C18" s="23" t="s">
        <v>35</v>
      </c>
      <c r="D18" s="9" t="s">
        <v>33</v>
      </c>
      <c r="E18" s="9">
        <v>23</v>
      </c>
      <c r="F18" s="9">
        <v>22</v>
      </c>
      <c r="G18" s="24"/>
      <c r="H18" s="10"/>
      <c r="I18" s="9">
        <v>1</v>
      </c>
      <c r="J18" s="10"/>
      <c r="K18" s="9">
        <v>0</v>
      </c>
      <c r="L18" s="10">
        <f>K18/E18</f>
        <v>0</v>
      </c>
      <c r="M18" s="9">
        <v>93</v>
      </c>
      <c r="N18" s="15">
        <v>0.78</v>
      </c>
    </row>
    <row r="19" spans="1:19" s="11" customFormat="1" x14ac:dyDescent="0.25">
      <c r="A19" s="22"/>
      <c r="B19" s="9"/>
      <c r="C19" s="23"/>
      <c r="D19" s="9"/>
      <c r="E19" s="9"/>
      <c r="F19" s="9"/>
      <c r="G19" s="24"/>
      <c r="H19" s="10"/>
      <c r="I19" s="9"/>
      <c r="J19" s="10"/>
      <c r="K19" s="9"/>
      <c r="L19" s="10"/>
      <c r="M19" s="9"/>
      <c r="N19" s="15"/>
    </row>
    <row r="20" spans="1:19" s="11" customFormat="1" x14ac:dyDescent="0.25">
      <c r="B20" s="9"/>
      <c r="C20" s="23"/>
      <c r="D20" s="9"/>
      <c r="E20" s="9"/>
      <c r="F20" s="23"/>
      <c r="G20" s="21"/>
      <c r="H20" s="10"/>
      <c r="I20" s="9"/>
      <c r="J20" s="10"/>
      <c r="K20" s="9"/>
      <c r="L20" s="10"/>
      <c r="M20" s="9"/>
      <c r="N20" s="15"/>
    </row>
    <row r="21" spans="1:19" s="11" customFormat="1" x14ac:dyDescent="0.25"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9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9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9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9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  <c r="S25" s="11">
        <v>27</v>
      </c>
    </row>
    <row r="26" spans="1:19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9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9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144</v>
      </c>
      <c r="F28" s="17">
        <f>SUM(F14:F27)</f>
        <v>134</v>
      </c>
      <c r="G28" s="17">
        <f>SUM(G14:G27)</f>
        <v>0</v>
      </c>
      <c r="H28" s="18">
        <f>SUM(F28:G28)/E28</f>
        <v>0.93055555555555558</v>
      </c>
      <c r="I28" s="17">
        <f t="shared" ref="I28" si="1">(E28-SUM(F28:G28))-K28</f>
        <v>10</v>
      </c>
      <c r="J28" s="18">
        <f t="shared" ref="J28" si="2">I28/E28</f>
        <v>6.9444444444444448E-2</v>
      </c>
      <c r="K28" s="17">
        <f>SUM(K14:K27)</f>
        <v>0</v>
      </c>
      <c r="L28" s="18">
        <f t="shared" si="0"/>
        <v>0</v>
      </c>
      <c r="M28" s="17">
        <f>AVERAGE(M15:M27)</f>
        <v>86.5</v>
      </c>
      <c r="N28" s="19">
        <f>AVERAGE(N15:N27)</f>
        <v>0.78249999999999997</v>
      </c>
    </row>
    <row r="30" spans="1:19" ht="120" customHeight="1" x14ac:dyDescent="0.25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9" x14ac:dyDescent="0.25">
      <c r="A32" s="12"/>
    </row>
    <row r="33" spans="1:10" ht="13" x14ac:dyDescent="0.3">
      <c r="B33" s="42" t="s">
        <v>27</v>
      </c>
      <c r="C33" s="42"/>
      <c r="D33" s="42"/>
      <c r="G33" s="27" t="s">
        <v>28</v>
      </c>
      <c r="H33" s="27"/>
      <c r="I33" s="27"/>
      <c r="J33" s="27"/>
    </row>
    <row r="34" spans="1:10" ht="62.25" customHeight="1" x14ac:dyDescent="0.25">
      <c r="B34" s="43"/>
      <c r="C34" s="43"/>
      <c r="D34" s="43"/>
      <c r="G34" s="39"/>
      <c r="H34" s="39"/>
      <c r="I34" s="39"/>
      <c r="J34" s="39"/>
    </row>
    <row r="35" spans="1:10" hidden="1" x14ac:dyDescent="0.25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25"/>
    <row r="37" spans="1:10" ht="45" customHeight="1" x14ac:dyDescent="0.25">
      <c r="B37" s="45" t="str">
        <f>B10</f>
        <v>MCA. EDITH FONSECA GUZMAN</v>
      </c>
      <c r="C37" s="45"/>
      <c r="D37" s="45"/>
      <c r="E37" s="13"/>
      <c r="F37" s="13"/>
      <c r="G37" s="45"/>
      <c r="H37" s="45"/>
      <c r="I37" s="45"/>
      <c r="J37" s="45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24" zoomScaleNormal="100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81640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28" t="s">
        <v>2</v>
      </c>
      <c r="B6" s="28"/>
      <c r="C6" s="28"/>
      <c r="D6" s="28"/>
      <c r="E6" s="29"/>
      <c r="F6" s="29"/>
      <c r="G6" s="29"/>
      <c r="H6" s="2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9">
        <v>2</v>
      </c>
      <c r="C8" s="39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8" t="s">
        <v>7</v>
      </c>
      <c r="J8" s="38"/>
      <c r="K8" s="38"/>
      <c r="L8" s="39" t="str">
        <f>'1'!L8</f>
        <v xml:space="preserve"> FEBRERO  JUNIO 2025</v>
      </c>
      <c r="M8" s="39"/>
      <c r="N8" s="39"/>
    </row>
    <row r="10" spans="1:14" ht="13" x14ac:dyDescent="0.3">
      <c r="A10" s="4" t="s">
        <v>8</v>
      </c>
      <c r="B10" s="39" t="str">
        <f>'1'!B10</f>
        <v>MCA. EDITH FONSECA GUZMAN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0" t="s">
        <v>9</v>
      </c>
      <c r="B12" s="36" t="s">
        <v>10</v>
      </c>
      <c r="C12" s="36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</row>
    <row r="13" spans="1:14" ht="13" x14ac:dyDescent="0.25">
      <c r="A13" s="41"/>
      <c r="B13" s="37"/>
      <c r="C13" s="37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4"/>
    </row>
    <row r="14" spans="1:14" s="11" customFormat="1" ht="25" x14ac:dyDescent="0.25">
      <c r="A14" s="22" t="s">
        <v>39</v>
      </c>
      <c r="B14" s="9" t="s">
        <v>44</v>
      </c>
      <c r="C14" s="23" t="s">
        <v>43</v>
      </c>
      <c r="D14" s="9" t="s">
        <v>33</v>
      </c>
      <c r="E14" s="9">
        <v>20</v>
      </c>
      <c r="F14" s="23">
        <v>20</v>
      </c>
      <c r="G14" s="21"/>
      <c r="H14" s="10"/>
      <c r="I14" s="9">
        <v>0</v>
      </c>
      <c r="J14" s="10"/>
      <c r="K14" s="9">
        <v>0</v>
      </c>
      <c r="L14" s="10">
        <f t="shared" ref="L14:L17" si="0">K14/E14</f>
        <v>0</v>
      </c>
      <c r="M14" s="25">
        <v>82</v>
      </c>
      <c r="N14" s="26">
        <v>0.3</v>
      </c>
    </row>
    <row r="15" spans="1:14" s="11" customFormat="1" ht="25" x14ac:dyDescent="0.25">
      <c r="A15" s="22" t="s">
        <v>40</v>
      </c>
      <c r="B15" s="9" t="s">
        <v>44</v>
      </c>
      <c r="C15" s="23" t="s">
        <v>41</v>
      </c>
      <c r="D15" s="9" t="s">
        <v>33</v>
      </c>
      <c r="E15" s="9">
        <v>38</v>
      </c>
      <c r="F15" s="9">
        <v>35</v>
      </c>
      <c r="G15" s="24"/>
      <c r="H15" s="10"/>
      <c r="I15" s="9">
        <v>3</v>
      </c>
      <c r="J15" s="10"/>
      <c r="K15" s="9">
        <v>0</v>
      </c>
      <c r="L15" s="10">
        <f t="shared" si="0"/>
        <v>0</v>
      </c>
      <c r="M15" s="9">
        <v>95</v>
      </c>
      <c r="N15" s="15">
        <v>0.86</v>
      </c>
    </row>
    <row r="16" spans="1:14" s="11" customFormat="1" ht="25" x14ac:dyDescent="0.25">
      <c r="A16" s="22" t="s">
        <v>34</v>
      </c>
      <c r="B16" s="9" t="s">
        <v>44</v>
      </c>
      <c r="C16" s="23" t="s">
        <v>35</v>
      </c>
      <c r="D16" s="9" t="s">
        <v>33</v>
      </c>
      <c r="E16" s="24">
        <v>35</v>
      </c>
      <c r="F16" s="24">
        <v>32</v>
      </c>
      <c r="G16" s="24"/>
      <c r="H16" s="24"/>
      <c r="I16" s="24">
        <v>3</v>
      </c>
      <c r="J16" s="21"/>
      <c r="K16" s="24">
        <v>0</v>
      </c>
      <c r="L16" s="10">
        <f t="shared" si="0"/>
        <v>0</v>
      </c>
      <c r="M16" s="24">
        <v>86</v>
      </c>
      <c r="N16" s="15">
        <v>0.77</v>
      </c>
    </row>
    <row r="17" spans="1:14" s="11" customFormat="1" ht="25" x14ac:dyDescent="0.25">
      <c r="A17" s="22" t="s">
        <v>34</v>
      </c>
      <c r="B17" s="9" t="s">
        <v>44</v>
      </c>
      <c r="C17" s="23" t="s">
        <v>36</v>
      </c>
      <c r="D17" s="9" t="s">
        <v>33</v>
      </c>
      <c r="E17" s="24">
        <v>28</v>
      </c>
      <c r="F17" s="24">
        <v>26</v>
      </c>
      <c r="G17" s="24"/>
      <c r="H17" s="24"/>
      <c r="I17" s="24">
        <v>2</v>
      </c>
      <c r="J17" s="21"/>
      <c r="K17" s="24">
        <v>0</v>
      </c>
      <c r="L17" s="10">
        <f t="shared" si="0"/>
        <v>0</v>
      </c>
      <c r="M17" s="24">
        <v>90</v>
      </c>
      <c r="N17" s="15">
        <v>0.82</v>
      </c>
    </row>
    <row r="18" spans="1:14" s="11" customFormat="1" ht="25" x14ac:dyDescent="0.25">
      <c r="A18" s="22" t="s">
        <v>42</v>
      </c>
      <c r="B18" s="9" t="s">
        <v>44</v>
      </c>
      <c r="C18" s="23" t="s">
        <v>35</v>
      </c>
      <c r="D18" s="9" t="s">
        <v>33</v>
      </c>
      <c r="E18" s="9">
        <v>23</v>
      </c>
      <c r="F18" s="9">
        <v>22</v>
      </c>
      <c r="G18" s="24"/>
      <c r="H18" s="10"/>
      <c r="I18" s="9">
        <v>1</v>
      </c>
      <c r="J18" s="10"/>
      <c r="K18" s="9">
        <v>0</v>
      </c>
      <c r="L18" s="10">
        <f>K18/E18</f>
        <v>0</v>
      </c>
      <c r="M18" s="9">
        <v>94</v>
      </c>
      <c r="N18" s="15">
        <v>0.95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144</v>
      </c>
      <c r="F28" s="17">
        <f>SUM(F14:F27)</f>
        <v>135</v>
      </c>
      <c r="G28" s="17">
        <f>SUM(G14:G27)</f>
        <v>0</v>
      </c>
      <c r="H28" s="18">
        <f>SUM(F28:G28)/E28</f>
        <v>0.9375</v>
      </c>
      <c r="I28" s="17">
        <f t="shared" ref="I28" si="1">(E28-SUM(F28:G28))-K28</f>
        <v>9</v>
      </c>
      <c r="J28" s="18">
        <f t="shared" ref="J28" si="2">I28/E28</f>
        <v>6.25E-2</v>
      </c>
      <c r="K28" s="17">
        <f>SUM(K14:K27)</f>
        <v>0</v>
      </c>
      <c r="L28" s="18">
        <f t="shared" ref="L28" si="3">K28/E28</f>
        <v>0</v>
      </c>
      <c r="M28" s="17">
        <f>AVERAGE(M14:M27)</f>
        <v>89.4</v>
      </c>
      <c r="N28" s="19">
        <f>AVERAGE(N14:N27)</f>
        <v>0.74</v>
      </c>
    </row>
    <row r="30" spans="1:14" ht="120" customHeight="1" x14ac:dyDescent="0.25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5">
      <c r="A32" s="12"/>
    </row>
    <row r="33" spans="1:10" ht="13" x14ac:dyDescent="0.3">
      <c r="B33" s="42" t="s">
        <v>27</v>
      </c>
      <c r="C33" s="42"/>
      <c r="D33" s="42"/>
      <c r="G33" s="27" t="s">
        <v>28</v>
      </c>
      <c r="H33" s="27"/>
      <c r="I33" s="27"/>
      <c r="J33" s="27"/>
    </row>
    <row r="34" spans="1:10" ht="62.25" customHeight="1" x14ac:dyDescent="0.25">
      <c r="B34" s="43"/>
      <c r="C34" s="43"/>
      <c r="D34" s="43"/>
      <c r="G34" s="39"/>
      <c r="H34" s="39"/>
      <c r="I34" s="39"/>
      <c r="J34" s="39"/>
    </row>
    <row r="35" spans="1:10" hidden="1" x14ac:dyDescent="0.25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25"/>
    <row r="37" spans="1:10" ht="45" customHeight="1" x14ac:dyDescent="0.25">
      <c r="B37" s="45" t="str">
        <f>B10</f>
        <v>MCA. EDITH FONSECA GUZMAN</v>
      </c>
      <c r="C37" s="45"/>
      <c r="D37" s="45"/>
      <c r="E37" s="13"/>
      <c r="F37" s="13"/>
      <c r="G37" s="45" t="s">
        <v>37</v>
      </c>
      <c r="H37" s="45"/>
      <c r="I37" s="45"/>
      <c r="J37" s="4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7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topLeftCell="A22" zoomScale="85" zoomScaleNormal="85" zoomScaleSheetLayoutView="100" workbookViewId="0">
      <selection activeCell="I14" sqref="I14:N18"/>
    </sheetView>
  </sheetViews>
  <sheetFormatPr baseColWidth="10" defaultColWidth="11.453125" defaultRowHeight="12.5" x14ac:dyDescent="0.25"/>
  <cols>
    <col min="1" max="1" width="38.54296875" style="1" bestFit="1" customWidth="1"/>
    <col min="2" max="2" width="7" style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28" t="s">
        <v>2</v>
      </c>
      <c r="B6" s="28"/>
      <c r="C6" s="28"/>
      <c r="D6" s="28"/>
      <c r="E6" s="29"/>
      <c r="F6" s="29"/>
      <c r="G6" s="29"/>
      <c r="H6" s="2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9">
        <v>3</v>
      </c>
      <c r="C8" s="39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8" t="s">
        <v>7</v>
      </c>
      <c r="J8" s="38"/>
      <c r="K8" s="38"/>
      <c r="L8" s="39" t="str">
        <f>'1'!L8</f>
        <v xml:space="preserve"> FEBRERO  JUNIO 2025</v>
      </c>
      <c r="M8" s="39"/>
      <c r="N8" s="39"/>
    </row>
    <row r="10" spans="1:14" ht="13" x14ac:dyDescent="0.3">
      <c r="A10" s="4" t="s">
        <v>8</v>
      </c>
      <c r="B10" s="39" t="str">
        <f>'1'!B10</f>
        <v>MCA. EDITH FONSECA GUZMAN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0" t="s">
        <v>9</v>
      </c>
      <c r="B12" s="36" t="s">
        <v>10</v>
      </c>
      <c r="C12" s="36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</row>
    <row r="13" spans="1:14" ht="13" x14ac:dyDescent="0.25">
      <c r="A13" s="41"/>
      <c r="B13" s="37"/>
      <c r="C13" s="37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4"/>
    </row>
    <row r="14" spans="1:14" s="11" customFormat="1" ht="25" x14ac:dyDescent="0.25">
      <c r="A14" s="22" t="s">
        <v>39</v>
      </c>
      <c r="B14" s="9" t="s">
        <v>45</v>
      </c>
      <c r="C14" s="23" t="s">
        <v>43</v>
      </c>
      <c r="D14" s="9" t="s">
        <v>33</v>
      </c>
      <c r="E14" s="9">
        <v>20</v>
      </c>
      <c r="F14" s="23">
        <v>19</v>
      </c>
      <c r="G14" s="21"/>
      <c r="H14" s="10"/>
      <c r="I14" s="9">
        <v>1</v>
      </c>
      <c r="J14" s="10"/>
      <c r="K14" s="9">
        <v>0</v>
      </c>
      <c r="L14" s="10">
        <f t="shared" ref="L14:L17" si="0">K14/E14</f>
        <v>0</v>
      </c>
      <c r="M14" s="9">
        <v>87</v>
      </c>
      <c r="N14" s="15">
        <v>0.85</v>
      </c>
    </row>
    <row r="15" spans="1:14" s="11" customFormat="1" ht="25" x14ac:dyDescent="0.25">
      <c r="A15" s="22" t="s">
        <v>40</v>
      </c>
      <c r="B15" s="9" t="s">
        <v>45</v>
      </c>
      <c r="C15" s="23" t="s">
        <v>41</v>
      </c>
      <c r="D15" s="9" t="s">
        <v>33</v>
      </c>
      <c r="E15" s="9">
        <v>38</v>
      </c>
      <c r="F15" s="23">
        <v>35</v>
      </c>
      <c r="G15" s="21"/>
      <c r="H15" s="10"/>
      <c r="I15" s="9">
        <v>3</v>
      </c>
      <c r="J15" s="10"/>
      <c r="K15" s="9">
        <v>0</v>
      </c>
      <c r="L15" s="10">
        <f t="shared" si="0"/>
        <v>0</v>
      </c>
      <c r="M15" s="9">
        <v>89</v>
      </c>
      <c r="N15" s="15">
        <f>30/E15</f>
        <v>0.78947368421052633</v>
      </c>
    </row>
    <row r="16" spans="1:14" s="11" customFormat="1" ht="25" x14ac:dyDescent="0.25">
      <c r="A16" s="22" t="s">
        <v>40</v>
      </c>
      <c r="B16" s="9" t="s">
        <v>46</v>
      </c>
      <c r="C16" s="23" t="s">
        <v>41</v>
      </c>
      <c r="D16" s="9" t="s">
        <v>33</v>
      </c>
      <c r="E16" s="9">
        <v>38</v>
      </c>
      <c r="F16" s="9">
        <v>37</v>
      </c>
      <c r="G16" s="24"/>
      <c r="H16" s="10"/>
      <c r="I16" s="9">
        <v>1</v>
      </c>
      <c r="J16" s="10"/>
      <c r="K16" s="24">
        <v>0</v>
      </c>
      <c r="L16" s="10">
        <f t="shared" si="0"/>
        <v>0</v>
      </c>
      <c r="M16" s="9">
        <v>97</v>
      </c>
      <c r="N16" s="15">
        <f>35/E16</f>
        <v>0.92105263157894735</v>
      </c>
    </row>
    <row r="17" spans="1:14" s="11" customFormat="1" ht="25" x14ac:dyDescent="0.25">
      <c r="A17" s="22" t="s">
        <v>34</v>
      </c>
      <c r="B17" s="9" t="s">
        <v>45</v>
      </c>
      <c r="C17" s="23" t="s">
        <v>35</v>
      </c>
      <c r="D17" s="9" t="s">
        <v>33</v>
      </c>
      <c r="E17" s="24">
        <v>35</v>
      </c>
      <c r="F17" s="9">
        <v>32</v>
      </c>
      <c r="G17" s="24"/>
      <c r="H17" s="10"/>
      <c r="I17" s="9">
        <v>3</v>
      </c>
      <c r="J17" s="10"/>
      <c r="K17" s="24">
        <v>0</v>
      </c>
      <c r="L17" s="10">
        <f t="shared" si="0"/>
        <v>0</v>
      </c>
      <c r="M17" s="9">
        <v>89</v>
      </c>
      <c r="N17" s="15">
        <f>32/35</f>
        <v>0.91428571428571426</v>
      </c>
    </row>
    <row r="18" spans="1:14" s="11" customFormat="1" ht="25" x14ac:dyDescent="0.25">
      <c r="A18" s="22" t="s">
        <v>34</v>
      </c>
      <c r="B18" s="9" t="s">
        <v>46</v>
      </c>
      <c r="C18" s="23" t="s">
        <v>35</v>
      </c>
      <c r="D18" s="9" t="s">
        <v>33</v>
      </c>
      <c r="E18" s="24">
        <v>35</v>
      </c>
      <c r="F18" s="9">
        <v>33</v>
      </c>
      <c r="G18" s="24"/>
      <c r="H18" s="10"/>
      <c r="I18" s="9">
        <v>2</v>
      </c>
      <c r="J18" s="10"/>
      <c r="K18" s="9">
        <v>0</v>
      </c>
      <c r="L18" s="10">
        <f>K18/E18</f>
        <v>0</v>
      </c>
      <c r="M18" s="9">
        <v>93</v>
      </c>
      <c r="N18" s="15">
        <f>30/35</f>
        <v>0.8571428571428571</v>
      </c>
    </row>
    <row r="19" spans="1:14" s="11" customFormat="1" ht="25" x14ac:dyDescent="0.25">
      <c r="A19" s="22" t="s">
        <v>34</v>
      </c>
      <c r="B19" s="9" t="s">
        <v>45</v>
      </c>
      <c r="C19" s="23" t="s">
        <v>36</v>
      </c>
      <c r="D19" s="9" t="s">
        <v>33</v>
      </c>
      <c r="E19" s="24">
        <v>28</v>
      </c>
      <c r="F19" s="24">
        <v>26</v>
      </c>
      <c r="G19" s="24"/>
      <c r="H19" s="24"/>
      <c r="I19" s="24">
        <v>2</v>
      </c>
      <c r="J19" s="21"/>
      <c r="K19" s="9">
        <v>0</v>
      </c>
      <c r="L19" s="10">
        <f t="shared" ref="L19:L21" si="1">K19/E19</f>
        <v>0</v>
      </c>
      <c r="M19" s="24">
        <v>93</v>
      </c>
      <c r="N19" s="15">
        <f>26/E19</f>
        <v>0.9285714285714286</v>
      </c>
    </row>
    <row r="20" spans="1:14" s="11" customFormat="1" ht="25" x14ac:dyDescent="0.25">
      <c r="A20" s="22" t="s">
        <v>34</v>
      </c>
      <c r="B20" s="9" t="s">
        <v>46</v>
      </c>
      <c r="C20" s="23" t="s">
        <v>36</v>
      </c>
      <c r="D20" s="9" t="s">
        <v>33</v>
      </c>
      <c r="E20" s="24">
        <v>28</v>
      </c>
      <c r="F20" s="24">
        <v>26</v>
      </c>
      <c r="G20" s="24"/>
      <c r="H20" s="24"/>
      <c r="I20" s="24">
        <v>2</v>
      </c>
      <c r="J20" s="21"/>
      <c r="K20" s="9">
        <v>0</v>
      </c>
      <c r="L20" s="10">
        <f t="shared" si="1"/>
        <v>0</v>
      </c>
      <c r="M20" s="24">
        <v>93</v>
      </c>
      <c r="N20" s="15">
        <f>26/E20</f>
        <v>0.9285714285714286</v>
      </c>
    </row>
    <row r="21" spans="1:14" s="11" customFormat="1" ht="25" x14ac:dyDescent="0.25">
      <c r="A21" s="22" t="s">
        <v>42</v>
      </c>
      <c r="B21" s="9" t="s">
        <v>45</v>
      </c>
      <c r="C21" s="23" t="s">
        <v>35</v>
      </c>
      <c r="D21" s="9" t="s">
        <v>33</v>
      </c>
      <c r="E21" s="9">
        <v>23</v>
      </c>
      <c r="F21" s="9">
        <v>22</v>
      </c>
      <c r="G21" s="24"/>
      <c r="H21" s="10"/>
      <c r="I21" s="9">
        <v>1</v>
      </c>
      <c r="J21" s="10"/>
      <c r="K21" s="9">
        <v>0</v>
      </c>
      <c r="L21" s="10">
        <f t="shared" si="1"/>
        <v>0</v>
      </c>
      <c r="M21" s="9">
        <v>93</v>
      </c>
      <c r="N21" s="15">
        <f>17/E21</f>
        <v>0.73913043478260865</v>
      </c>
    </row>
    <row r="22" spans="1:14" s="11" customFormat="1" x14ac:dyDescent="0.25">
      <c r="A22" s="22"/>
      <c r="B22" s="9"/>
      <c r="C22" s="23"/>
      <c r="D22" s="9"/>
      <c r="E22" s="9"/>
      <c r="F22" s="9"/>
      <c r="G22" s="24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22"/>
      <c r="B23" s="9"/>
      <c r="C23" s="23"/>
      <c r="D23" s="9"/>
      <c r="E23" s="9"/>
      <c r="F23" s="9"/>
      <c r="G23" s="24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22"/>
      <c r="B24" s="9"/>
      <c r="C24" s="23"/>
      <c r="D24" s="9"/>
      <c r="E24" s="9"/>
      <c r="F24" s="9"/>
      <c r="G24" s="24"/>
      <c r="H24" s="10"/>
      <c r="I24" s="9"/>
      <c r="J24" s="10"/>
      <c r="K24" s="9"/>
      <c r="L24" s="10"/>
      <c r="M24" s="9"/>
      <c r="N24" s="15"/>
    </row>
    <row r="25" spans="1:14" ht="13" thickBot="1" x14ac:dyDescent="0.3">
      <c r="A25" s="16" t="s">
        <v>24</v>
      </c>
      <c r="B25" s="17" t="s">
        <v>25</v>
      </c>
      <c r="C25" s="17" t="s">
        <v>25</v>
      </c>
      <c r="D25" s="17" t="s">
        <v>25</v>
      </c>
      <c r="E25" s="17">
        <f>SUM(E14:E24)</f>
        <v>245</v>
      </c>
      <c r="F25" s="17">
        <f>SUM(F14:F24)</f>
        <v>230</v>
      </c>
      <c r="G25" s="17">
        <f>SUM(G14:G24)</f>
        <v>0</v>
      </c>
      <c r="H25" s="18">
        <f>SUM(F25:G25)/E25</f>
        <v>0.93877551020408168</v>
      </c>
      <c r="I25" s="17">
        <f t="shared" ref="I25" si="2">(E25-SUM(F25:G25))-K25</f>
        <v>15</v>
      </c>
      <c r="J25" s="18">
        <f t="shared" ref="J25" si="3">I25/E25</f>
        <v>6.1224489795918366E-2</v>
      </c>
      <c r="K25" s="17">
        <f>SUM(K14:K24)</f>
        <v>0</v>
      </c>
      <c r="L25" s="18">
        <f t="shared" ref="L25" si="4">K25/E25</f>
        <v>0</v>
      </c>
      <c r="M25" s="17">
        <f>AVERAGE(M14:M24)</f>
        <v>91.75</v>
      </c>
      <c r="N25" s="19">
        <f>AVERAGE(N14:N24)</f>
        <v>0.86602852239293882</v>
      </c>
    </row>
    <row r="27" spans="1:14" ht="120" customHeight="1" x14ac:dyDescent="0.25">
      <c r="A27" s="35" t="s">
        <v>26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</row>
    <row r="29" spans="1:14" x14ac:dyDescent="0.25">
      <c r="A29" s="12"/>
    </row>
    <row r="30" spans="1:14" ht="13" x14ac:dyDescent="0.3">
      <c r="B30" s="42" t="s">
        <v>27</v>
      </c>
      <c r="C30" s="42"/>
      <c r="D30" s="42"/>
      <c r="G30" s="27" t="s">
        <v>28</v>
      </c>
      <c r="H30" s="27"/>
      <c r="I30" s="27"/>
      <c r="J30" s="27"/>
    </row>
    <row r="31" spans="1:14" ht="62.25" customHeight="1" x14ac:dyDescent="0.25">
      <c r="B31" s="43"/>
      <c r="C31" s="43"/>
      <c r="D31" s="43"/>
      <c r="G31" s="39"/>
      <c r="H31" s="39"/>
      <c r="I31" s="39"/>
      <c r="J31" s="39"/>
    </row>
    <row r="32" spans="1:14" hidden="1" x14ac:dyDescent="0.25">
      <c r="A32" s="44" t="e">
        <v>#REF!</v>
      </c>
      <c r="B32" s="44"/>
      <c r="C32" s="6"/>
      <c r="E32" s="44"/>
      <c r="F32" s="44"/>
      <c r="G32" s="44"/>
      <c r="H32" s="44"/>
    </row>
    <row r="33" spans="2:10" hidden="1" x14ac:dyDescent="0.25"/>
    <row r="34" spans="2:10" ht="45" customHeight="1" x14ac:dyDescent="0.25">
      <c r="B34" s="45" t="str">
        <f>B10</f>
        <v>MCA. EDITH FONSECA GUZMAN</v>
      </c>
      <c r="C34" s="45"/>
      <c r="D34" s="45"/>
      <c r="E34" s="13"/>
      <c r="F34" s="13"/>
      <c r="G34" s="45"/>
      <c r="H34" s="45"/>
      <c r="I34" s="45"/>
      <c r="J34" s="45"/>
    </row>
  </sheetData>
  <mergeCells count="31">
    <mergeCell ref="A32:B32"/>
    <mergeCell ref="E32:H32"/>
    <mergeCell ref="B34:D34"/>
    <mergeCell ref="G34:J34"/>
    <mergeCell ref="M12:M13"/>
    <mergeCell ref="N12:N13"/>
    <mergeCell ref="A27:N27"/>
    <mergeCell ref="B31:D31"/>
    <mergeCell ref="G31:J31"/>
    <mergeCell ref="B30:D30"/>
    <mergeCell ref="G30:J30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7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topLeftCell="A17" zoomScale="85" zoomScaleNormal="85" zoomScaleSheetLayoutView="100" workbookViewId="0">
      <selection activeCell="A23" sqref="A23:N23"/>
    </sheetView>
  </sheetViews>
  <sheetFormatPr baseColWidth="10" defaultColWidth="11.453125" defaultRowHeight="12.5" x14ac:dyDescent="0.25"/>
  <cols>
    <col min="1" max="1" width="38.54296875" style="1" bestFit="1" customWidth="1"/>
    <col min="2" max="2" width="4.81640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28" t="s">
        <v>2</v>
      </c>
      <c r="B6" s="28"/>
      <c r="C6" s="28"/>
      <c r="D6" s="28"/>
      <c r="E6" s="29"/>
      <c r="F6" s="29"/>
      <c r="G6" s="29"/>
      <c r="H6" s="2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9">
        <v>4</v>
      </c>
      <c r="C8" s="39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8" t="s">
        <v>7</v>
      </c>
      <c r="J8" s="38"/>
      <c r="K8" s="38"/>
      <c r="L8" s="39" t="str">
        <f>'1'!L8</f>
        <v xml:space="preserve"> FEBRERO  JUNIO 2025</v>
      </c>
      <c r="M8" s="39"/>
      <c r="N8" s="39"/>
    </row>
    <row r="10" spans="1:14" ht="13" x14ac:dyDescent="0.3">
      <c r="A10" s="4" t="s">
        <v>8</v>
      </c>
      <c r="B10" s="39" t="str">
        <f>'1'!B10</f>
        <v>MCA. EDITH FONSECA GUZMAN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0" t="s">
        <v>9</v>
      </c>
      <c r="B12" s="36" t="s">
        <v>10</v>
      </c>
      <c r="C12" s="36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</row>
    <row r="13" spans="1:14" ht="13" x14ac:dyDescent="0.25">
      <c r="A13" s="41"/>
      <c r="B13" s="37"/>
      <c r="C13" s="37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4"/>
    </row>
    <row r="14" spans="1:14" s="11" customFormat="1" ht="25" x14ac:dyDescent="0.25">
      <c r="A14" s="22" t="s">
        <v>39</v>
      </c>
      <c r="B14" s="9" t="s">
        <v>46</v>
      </c>
      <c r="C14" s="23" t="s">
        <v>43</v>
      </c>
      <c r="D14" s="9" t="s">
        <v>33</v>
      </c>
      <c r="E14" s="9">
        <v>20</v>
      </c>
      <c r="F14" s="9">
        <v>18</v>
      </c>
      <c r="G14" s="9"/>
      <c r="H14" s="10"/>
      <c r="I14" s="9">
        <v>2</v>
      </c>
      <c r="J14" s="10"/>
      <c r="K14" s="9">
        <v>0</v>
      </c>
      <c r="L14" s="10">
        <f t="shared" ref="L14:L17" si="0">K14/E14</f>
        <v>0</v>
      </c>
      <c r="M14" s="9">
        <v>88</v>
      </c>
      <c r="N14" s="15">
        <v>0.85</v>
      </c>
    </row>
    <row r="15" spans="1:14" s="11" customFormat="1" ht="25" x14ac:dyDescent="0.25">
      <c r="A15" s="22" t="s">
        <v>40</v>
      </c>
      <c r="B15" s="9" t="s">
        <v>47</v>
      </c>
      <c r="C15" s="23" t="s">
        <v>41</v>
      </c>
      <c r="D15" s="9" t="s">
        <v>33</v>
      </c>
      <c r="E15" s="9">
        <v>38</v>
      </c>
      <c r="F15" s="9">
        <v>34</v>
      </c>
      <c r="G15" s="9"/>
      <c r="H15" s="10"/>
      <c r="I15" s="9">
        <v>4</v>
      </c>
      <c r="J15" s="10"/>
      <c r="K15" s="9">
        <v>0</v>
      </c>
      <c r="L15" s="10">
        <f t="shared" si="0"/>
        <v>0</v>
      </c>
      <c r="M15" s="9">
        <v>88</v>
      </c>
      <c r="N15" s="15">
        <f>33/E15</f>
        <v>0.86842105263157898</v>
      </c>
    </row>
    <row r="16" spans="1:14" s="11" customFormat="1" ht="25" x14ac:dyDescent="0.25">
      <c r="A16" s="22" t="s">
        <v>34</v>
      </c>
      <c r="B16" s="9" t="s">
        <v>47</v>
      </c>
      <c r="C16" s="23" t="s">
        <v>35</v>
      </c>
      <c r="D16" s="9" t="s">
        <v>33</v>
      </c>
      <c r="E16" s="24">
        <v>35</v>
      </c>
      <c r="F16" s="9">
        <v>33</v>
      </c>
      <c r="G16" s="9"/>
      <c r="H16" s="10"/>
      <c r="I16" s="9">
        <v>2</v>
      </c>
      <c r="J16" s="10"/>
      <c r="K16" s="24">
        <v>0</v>
      </c>
      <c r="L16" s="10">
        <f t="shared" si="0"/>
        <v>0</v>
      </c>
      <c r="M16" s="9">
        <v>83</v>
      </c>
      <c r="N16" s="15">
        <v>0.51</v>
      </c>
    </row>
    <row r="17" spans="1:14" s="11" customFormat="1" ht="25" x14ac:dyDescent="0.25">
      <c r="A17" s="22" t="s">
        <v>34</v>
      </c>
      <c r="B17" s="9" t="s">
        <v>47</v>
      </c>
      <c r="C17" s="23" t="s">
        <v>36</v>
      </c>
      <c r="D17" s="9" t="s">
        <v>33</v>
      </c>
      <c r="E17" s="24">
        <v>28</v>
      </c>
      <c r="F17" s="9">
        <v>26</v>
      </c>
      <c r="G17" s="9"/>
      <c r="H17" s="10"/>
      <c r="I17" s="9">
        <v>2</v>
      </c>
      <c r="J17" s="10"/>
      <c r="K17" s="24">
        <v>0</v>
      </c>
      <c r="L17" s="10">
        <f t="shared" si="0"/>
        <v>0</v>
      </c>
      <c r="M17" s="9">
        <v>90</v>
      </c>
      <c r="N17" s="15">
        <f>26/E17</f>
        <v>0.9285714285714286</v>
      </c>
    </row>
    <row r="18" spans="1:14" s="11" customFormat="1" ht="25" x14ac:dyDescent="0.25">
      <c r="A18" s="22" t="s">
        <v>42</v>
      </c>
      <c r="B18" s="9" t="s">
        <v>46</v>
      </c>
      <c r="C18" s="23" t="s">
        <v>35</v>
      </c>
      <c r="D18" s="9" t="s">
        <v>33</v>
      </c>
      <c r="E18" s="9">
        <v>23</v>
      </c>
      <c r="F18" s="9">
        <v>22</v>
      </c>
      <c r="G18" s="9"/>
      <c r="H18" s="10"/>
      <c r="I18" s="9">
        <v>1</v>
      </c>
      <c r="J18" s="10"/>
      <c r="K18" s="9">
        <v>0</v>
      </c>
      <c r="L18" s="10">
        <f>K18/E18</f>
        <v>0</v>
      </c>
      <c r="M18" s="9">
        <v>96</v>
      </c>
      <c r="N18" s="15">
        <v>0.96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ht="16.5" customHeigh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ht="13" thickBot="1" x14ac:dyDescent="0.3">
      <c r="A21" s="16" t="s">
        <v>24</v>
      </c>
      <c r="B21" s="17" t="s">
        <v>25</v>
      </c>
      <c r="C21" s="17" t="s">
        <v>25</v>
      </c>
      <c r="D21" s="17" t="s">
        <v>25</v>
      </c>
      <c r="E21" s="17">
        <f>SUM(E14:E20)</f>
        <v>144</v>
      </c>
      <c r="F21" s="17">
        <f>SUM(F14:F20)</f>
        <v>133</v>
      </c>
      <c r="G21" s="17">
        <f>SUM(G14:G20)</f>
        <v>0</v>
      </c>
      <c r="H21" s="18">
        <f>SUM(F21:G21)/E21</f>
        <v>0.92361111111111116</v>
      </c>
      <c r="I21" s="17">
        <f t="shared" ref="I21" si="1">(E21-SUM(F21:G21))-K21</f>
        <v>11</v>
      </c>
      <c r="J21" s="18">
        <f t="shared" ref="J21" si="2">I21/E21</f>
        <v>7.6388888888888895E-2</v>
      </c>
      <c r="K21" s="17">
        <f>SUM(K14:K20)</f>
        <v>0</v>
      </c>
      <c r="L21" s="18">
        <f t="shared" ref="L21" si="3">K21/E21</f>
        <v>0</v>
      </c>
      <c r="M21" s="17">
        <f>AVERAGE(M14:M20)</f>
        <v>89</v>
      </c>
      <c r="N21" s="19">
        <f>AVERAGE(N14:N20)</f>
        <v>0.82339849624060157</v>
      </c>
    </row>
    <row r="23" spans="1:14" ht="120" customHeight="1" x14ac:dyDescent="0.25">
      <c r="A23" s="35" t="s">
        <v>26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</row>
    <row r="25" spans="1:14" x14ac:dyDescent="0.25">
      <c r="A25" s="12"/>
    </row>
    <row r="26" spans="1:14" ht="13" x14ac:dyDescent="0.3">
      <c r="B26" s="42" t="s">
        <v>27</v>
      </c>
      <c r="C26" s="42"/>
      <c r="D26" s="42"/>
      <c r="G26" s="27" t="s">
        <v>28</v>
      </c>
      <c r="H26" s="27"/>
      <c r="I26" s="27"/>
      <c r="J26" s="27"/>
    </row>
    <row r="27" spans="1:14" ht="62.25" customHeight="1" x14ac:dyDescent="0.25">
      <c r="B27" s="43"/>
      <c r="C27" s="43"/>
      <c r="D27" s="43"/>
      <c r="G27" s="39"/>
      <c r="H27" s="39"/>
      <c r="I27" s="39"/>
      <c r="J27" s="39"/>
    </row>
    <row r="28" spans="1:14" hidden="1" x14ac:dyDescent="0.25">
      <c r="A28" s="44" t="e">
        <v>#REF!</v>
      </c>
      <c r="B28" s="44"/>
      <c r="C28" s="6"/>
      <c r="E28" s="44"/>
      <c r="F28" s="44"/>
      <c r="G28" s="44"/>
      <c r="H28" s="44"/>
    </row>
    <row r="29" spans="1:14" hidden="1" x14ac:dyDescent="0.25"/>
    <row r="30" spans="1:14" ht="45" customHeight="1" x14ac:dyDescent="0.25">
      <c r="B30" s="45" t="str">
        <f>B10</f>
        <v>MCA. EDITH FONSECA GUZMAN</v>
      </c>
      <c r="C30" s="45"/>
      <c r="D30" s="45"/>
      <c r="E30" s="13"/>
      <c r="F30" s="13"/>
      <c r="G30" s="46" t="s">
        <v>48</v>
      </c>
      <c r="H30" s="46"/>
      <c r="I30" s="46"/>
      <c r="J30" s="46"/>
    </row>
  </sheetData>
  <mergeCells count="31">
    <mergeCell ref="A28:B28"/>
    <mergeCell ref="E28:H28"/>
    <mergeCell ref="B30:D30"/>
    <mergeCell ref="G30:J30"/>
    <mergeCell ref="M12:M13"/>
    <mergeCell ref="N12:N13"/>
    <mergeCell ref="A23:N23"/>
    <mergeCell ref="B27:D27"/>
    <mergeCell ref="G27:J27"/>
    <mergeCell ref="B26:D26"/>
    <mergeCell ref="G26:J2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7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tabSelected="1" zoomScale="90" zoomScaleNormal="90" zoomScaleSheetLayoutView="100" workbookViewId="0">
      <selection activeCell="P14" sqref="P14"/>
    </sheetView>
  </sheetViews>
  <sheetFormatPr baseColWidth="10" defaultColWidth="11.453125" defaultRowHeight="12.5" x14ac:dyDescent="0.25"/>
  <cols>
    <col min="1" max="1" width="38.54296875" style="1" bestFit="1" customWidth="1"/>
    <col min="2" max="2" width="4.81640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28" t="s">
        <v>2</v>
      </c>
      <c r="B6" s="28"/>
      <c r="C6" s="28"/>
      <c r="D6" s="28"/>
      <c r="E6" s="29"/>
      <c r="F6" s="29"/>
      <c r="G6" s="29"/>
      <c r="H6" s="2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9" t="s">
        <v>29</v>
      </c>
      <c r="C8" s="39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8" t="s">
        <v>7</v>
      </c>
      <c r="J8" s="38"/>
      <c r="K8" s="38"/>
      <c r="L8" s="39" t="str">
        <f>'1'!L8</f>
        <v xml:space="preserve"> FEBRERO  JUNIO 2025</v>
      </c>
      <c r="M8" s="39"/>
      <c r="N8" s="39"/>
    </row>
    <row r="10" spans="1:14" ht="13" x14ac:dyDescent="0.3">
      <c r="A10" s="4" t="s">
        <v>8</v>
      </c>
      <c r="B10" s="39" t="str">
        <f>'1'!B10</f>
        <v>MCA. EDITH FONSECA GUZMAN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0" t="s">
        <v>9</v>
      </c>
      <c r="B12" s="36" t="s">
        <v>10</v>
      </c>
      <c r="C12" s="36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</row>
    <row r="13" spans="1:14" ht="13" x14ac:dyDescent="0.25">
      <c r="A13" s="41"/>
      <c r="B13" s="37"/>
      <c r="C13" s="37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4"/>
    </row>
    <row r="14" spans="1:14" s="11" customFormat="1" ht="25" x14ac:dyDescent="0.25">
      <c r="A14" s="22" t="s">
        <v>39</v>
      </c>
      <c r="B14" s="9" t="s">
        <v>49</v>
      </c>
      <c r="C14" s="23" t="s">
        <v>43</v>
      </c>
      <c r="D14" s="9" t="s">
        <v>33</v>
      </c>
      <c r="E14" s="9">
        <v>20</v>
      </c>
      <c r="F14" s="23">
        <v>17</v>
      </c>
      <c r="G14" s="24">
        <v>2</v>
      </c>
      <c r="H14" s="10">
        <v>0.95</v>
      </c>
      <c r="I14" s="9">
        <v>1</v>
      </c>
      <c r="J14" s="10">
        <v>0.05</v>
      </c>
      <c r="K14" s="9">
        <v>0</v>
      </c>
      <c r="L14" s="10">
        <f t="shared" ref="L14:L17" si="0">K14/E14</f>
        <v>0</v>
      </c>
      <c r="M14" s="24">
        <v>86</v>
      </c>
      <c r="N14" s="47">
        <v>0.9</v>
      </c>
    </row>
    <row r="15" spans="1:14" s="11" customFormat="1" ht="25" x14ac:dyDescent="0.25">
      <c r="A15" s="22" t="s">
        <v>40</v>
      </c>
      <c r="B15" s="9" t="s">
        <v>50</v>
      </c>
      <c r="C15" s="23" t="s">
        <v>41</v>
      </c>
      <c r="D15" s="9" t="s">
        <v>33</v>
      </c>
      <c r="E15" s="9">
        <v>38</v>
      </c>
      <c r="F15" s="9">
        <v>31</v>
      </c>
      <c r="G15" s="24">
        <v>6</v>
      </c>
      <c r="H15" s="10">
        <v>0.97</v>
      </c>
      <c r="I15" s="9">
        <v>1</v>
      </c>
      <c r="J15" s="10">
        <v>0.03</v>
      </c>
      <c r="K15" s="9">
        <v>0</v>
      </c>
      <c r="L15" s="10">
        <f t="shared" si="0"/>
        <v>0</v>
      </c>
      <c r="M15" s="9">
        <v>93</v>
      </c>
      <c r="N15" s="15">
        <v>0.84</v>
      </c>
    </row>
    <row r="16" spans="1:14" s="11" customFormat="1" ht="25" x14ac:dyDescent="0.25">
      <c r="A16" s="22" t="s">
        <v>34</v>
      </c>
      <c r="B16" s="9" t="s">
        <v>50</v>
      </c>
      <c r="C16" s="23" t="s">
        <v>35</v>
      </c>
      <c r="D16" s="9" t="s">
        <v>33</v>
      </c>
      <c r="E16" s="24">
        <v>35</v>
      </c>
      <c r="F16" s="24">
        <v>31</v>
      </c>
      <c r="G16" s="24">
        <v>3</v>
      </c>
      <c r="H16" s="47">
        <v>0.97</v>
      </c>
      <c r="I16" s="24">
        <v>1</v>
      </c>
      <c r="J16" s="47">
        <v>0.03</v>
      </c>
      <c r="K16" s="24">
        <v>0</v>
      </c>
      <c r="L16" s="10">
        <f t="shared" si="0"/>
        <v>0</v>
      </c>
      <c r="M16" s="24">
        <v>90</v>
      </c>
      <c r="N16" s="15">
        <v>0.8</v>
      </c>
    </row>
    <row r="17" spans="1:14" s="11" customFormat="1" ht="25" x14ac:dyDescent="0.25">
      <c r="A17" s="22" t="s">
        <v>34</v>
      </c>
      <c r="B17" s="9" t="s">
        <v>50</v>
      </c>
      <c r="C17" s="23" t="s">
        <v>36</v>
      </c>
      <c r="D17" s="9" t="s">
        <v>33</v>
      </c>
      <c r="E17" s="24">
        <v>28</v>
      </c>
      <c r="F17" s="24">
        <v>23</v>
      </c>
      <c r="G17" s="24">
        <v>3</v>
      </c>
      <c r="H17" s="47">
        <v>0.93</v>
      </c>
      <c r="I17" s="24">
        <v>2</v>
      </c>
      <c r="J17" s="47">
        <v>7.0000000000000007E-2</v>
      </c>
      <c r="K17" s="24">
        <v>0</v>
      </c>
      <c r="L17" s="10">
        <f t="shared" si="0"/>
        <v>0</v>
      </c>
      <c r="M17" s="24">
        <v>90</v>
      </c>
      <c r="N17" s="15">
        <v>0.92</v>
      </c>
    </row>
    <row r="18" spans="1:14" s="11" customFormat="1" ht="25" x14ac:dyDescent="0.25">
      <c r="A18" s="22" t="s">
        <v>42</v>
      </c>
      <c r="B18" s="9" t="s">
        <v>49</v>
      </c>
      <c r="C18" s="23" t="s">
        <v>35</v>
      </c>
      <c r="D18" s="9" t="s">
        <v>33</v>
      </c>
      <c r="E18" s="9">
        <v>23</v>
      </c>
      <c r="F18" s="9">
        <v>22</v>
      </c>
      <c r="G18" s="24">
        <v>0</v>
      </c>
      <c r="H18" s="10">
        <v>0.96</v>
      </c>
      <c r="I18" s="9">
        <v>1</v>
      </c>
      <c r="J18" s="10">
        <v>0.04</v>
      </c>
      <c r="K18" s="9">
        <v>0</v>
      </c>
      <c r="L18" s="10">
        <f>K18/E18</f>
        <v>0</v>
      </c>
      <c r="M18" s="9">
        <v>94</v>
      </c>
      <c r="N18" s="15">
        <v>0.95</v>
      </c>
    </row>
    <row r="19" spans="1:14" ht="13" thickBot="1" x14ac:dyDescent="0.3">
      <c r="A19" s="16" t="s">
        <v>24</v>
      </c>
      <c r="B19" s="17" t="s">
        <v>25</v>
      </c>
      <c r="C19" s="17" t="s">
        <v>25</v>
      </c>
      <c r="D19" s="17" t="s">
        <v>25</v>
      </c>
      <c r="E19" s="17">
        <f>SUM(E14:E18)</f>
        <v>144</v>
      </c>
      <c r="F19" s="17">
        <f>SUM(F14:F18)</f>
        <v>124</v>
      </c>
      <c r="G19" s="17">
        <f>SUM(G14:G18)</f>
        <v>14</v>
      </c>
      <c r="H19" s="18">
        <f>SUM(F19:G19)/E19</f>
        <v>0.95833333333333337</v>
      </c>
      <c r="I19" s="17">
        <f t="shared" ref="I19" si="1">(E19-SUM(F19:G19))-K19</f>
        <v>6</v>
      </c>
      <c r="J19" s="18">
        <f t="shared" ref="J19" si="2">I19/E19</f>
        <v>4.1666666666666664E-2</v>
      </c>
      <c r="K19" s="17">
        <f>SUM(K14:K18)</f>
        <v>0</v>
      </c>
      <c r="L19" s="18">
        <f t="shared" ref="L19" si="3">K19/E19</f>
        <v>0</v>
      </c>
      <c r="M19" s="17">
        <f>AVERAGE(M14:M18)</f>
        <v>90.6</v>
      </c>
      <c r="N19" s="19">
        <f>AVERAGE(N14:N18)</f>
        <v>0.88200000000000001</v>
      </c>
    </row>
    <row r="21" spans="1:14" ht="120" customHeight="1" x14ac:dyDescent="0.25">
      <c r="A21" s="35" t="s">
        <v>26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</row>
    <row r="23" spans="1:14" x14ac:dyDescent="0.25">
      <c r="A23" s="12"/>
    </row>
    <row r="24" spans="1:14" ht="13" x14ac:dyDescent="0.3">
      <c r="B24" s="42" t="s">
        <v>27</v>
      </c>
      <c r="C24" s="42"/>
      <c r="D24" s="42"/>
      <c r="G24" s="27" t="s">
        <v>28</v>
      </c>
      <c r="H24" s="27"/>
      <c r="I24" s="27"/>
      <c r="J24" s="27"/>
    </row>
    <row r="25" spans="1:14" ht="62.25" customHeight="1" x14ac:dyDescent="0.25">
      <c r="B25" s="43"/>
      <c r="C25" s="43"/>
      <c r="D25" s="43"/>
      <c r="G25" s="39"/>
      <c r="H25" s="39"/>
      <c r="I25" s="39"/>
      <c r="J25" s="39"/>
    </row>
    <row r="26" spans="1:14" hidden="1" x14ac:dyDescent="0.25">
      <c r="A26" s="44" t="e">
        <v>#REF!</v>
      </c>
      <c r="B26" s="44"/>
      <c r="C26" s="6"/>
      <c r="E26" s="44"/>
      <c r="F26" s="44"/>
      <c r="G26" s="44"/>
      <c r="H26" s="44"/>
    </row>
    <row r="27" spans="1:14" hidden="1" x14ac:dyDescent="0.25"/>
    <row r="28" spans="1:14" ht="45" customHeight="1" x14ac:dyDescent="0.25">
      <c r="B28" s="45" t="str">
        <f>B10</f>
        <v>MCA. EDITH FONSECA GUZMAN</v>
      </c>
      <c r="C28" s="45"/>
      <c r="D28" s="45"/>
      <c r="E28" s="13"/>
      <c r="F28" s="13"/>
      <c r="G28" s="45"/>
      <c r="H28" s="45"/>
      <c r="I28" s="45"/>
      <c r="J28" s="45"/>
    </row>
  </sheetData>
  <mergeCells count="31">
    <mergeCell ref="A26:B26"/>
    <mergeCell ref="E26:H26"/>
    <mergeCell ref="B28:D28"/>
    <mergeCell ref="G28:J28"/>
    <mergeCell ref="M12:M13"/>
    <mergeCell ref="N12:N13"/>
    <mergeCell ref="A21:N21"/>
    <mergeCell ref="B25:D25"/>
    <mergeCell ref="G25:J25"/>
    <mergeCell ref="B24:D24"/>
    <mergeCell ref="G24:J24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7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Edith Fonseca Guzman</cp:lastModifiedBy>
  <cp:revision/>
  <dcterms:created xsi:type="dcterms:W3CDTF">2021-11-22T14:45:25Z</dcterms:created>
  <dcterms:modified xsi:type="dcterms:W3CDTF">2025-06-13T14:49:55Z</dcterms:modified>
  <cp:category/>
  <cp:contentStatus/>
</cp:coreProperties>
</file>