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98D3E9E2-12EA-4C83-8AEC-2F1B945B225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3" l="1"/>
  <c r="I15" i="23"/>
  <c r="I16" i="23"/>
  <c r="D17" i="23"/>
  <c r="D15" i="23"/>
  <c r="D16" i="23"/>
  <c r="A14" i="23"/>
  <c r="I15" i="22"/>
  <c r="I16" i="22"/>
  <c r="I17" i="22"/>
  <c r="I14" i="22"/>
  <c r="L14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F28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4" i="23"/>
  <c r="D14" i="23"/>
  <c r="C14" i="23"/>
  <c r="B10" i="23"/>
  <c r="B37" i="23" s="1"/>
  <c r="L8" i="23"/>
  <c r="H8" i="23"/>
  <c r="E8" i="23"/>
  <c r="B10" i="22"/>
  <c r="B37" i="22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E28" i="24"/>
  <c r="L14" i="23"/>
  <c r="E28" i="23"/>
  <c r="E28" i="22"/>
  <c r="I28" i="10"/>
  <c r="J28" i="10" s="1"/>
  <c r="L28" i="10"/>
  <c r="I28" i="25" l="1"/>
  <c r="J28" i="25" s="1"/>
  <c r="L28" i="25"/>
  <c r="H28" i="25"/>
  <c r="L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<sst xmlns="http://schemas.openxmlformats.org/spreadsheetml/2006/main" count="231" uniqueCount="61">
  <si>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</si>
  <si>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</si>
  <si>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</si>
  <si>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</si>
  <si>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</si>
  <si>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</si>
  <si>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</si>
  <si>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</si>
  <si>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</si>
  <si>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</si>
  <si>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</si>
  <si>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</si>
  <si>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</si>
  <si>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</si>
  <si>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</si>
  <si>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</si>
  <si>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</si>
  <si>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</si>
  <si>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</si>
  <si>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</si>
  <si>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</si>
  <si>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</si>
  <si>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</si>
  <si>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</si>
  <si>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</si>
  <si>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</si>
  <si>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</si>
  <si>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</si>
  <si>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</si>
  <si>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</si>
  <si>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</si>
  <si>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</si>
  <si>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</si>
  <si>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</si>
  <si>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</si>
  <si>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</si>
  <si>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</si>
  <si>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</si>
  <si>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</si>
  <si>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</si>
  <si>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</si>
  <si>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</si>
  <si>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</si>
  <si>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</si>
  <si>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</si>
  <si>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</si>
  <si>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</si>
  <si>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ING. FLOR CHONTAL PELAYO</t>
  </si>
  <si>
    <t>INDUSTRIAL</t>
  </si>
  <si>
    <t>ING. Flor I. Chontal Pelayo</t>
  </si>
  <si>
    <t>IV</t>
  </si>
  <si>
    <t>413-B</t>
  </si>
  <si>
    <t>FORMULACIÓN Y EVALUACIÓN DE PROYECTOS</t>
  </si>
  <si>
    <t>801-A</t>
  </si>
  <si>
    <t>801-B</t>
  </si>
  <si>
    <t>TEMAS SELECTOS DE CALIDAD</t>
  </si>
  <si>
    <t>FEBRERO -JUNIO 2025</t>
  </si>
  <si>
    <t>INGENIERIA INDUSTRIAL</t>
  </si>
  <si>
    <t>401-B</t>
  </si>
  <si>
    <t>III</t>
  </si>
  <si>
    <t>FORMULACION Y EVALUACIÓN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</si>
</sst>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458975</xdr:colOff>
      <xdr:row>33</xdr:row>
      <xdr:rowOff>470180</xdr:rowOff>
    </xdr:from>
    <xdr:to>
      <xdr:col>3</xdr:col>
      <xdr:colOff>582479</xdr:colOff>
      <xdr:row>36</xdr:row>
      <xdr:rowOff>42222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5225" y="7788555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77932</xdr:colOff>
      <xdr:row>33</xdr:row>
      <xdr:rowOff>467591</xdr:rowOff>
    </xdr:from>
    <xdr:to>
      <xdr:col>3</xdr:col>
      <xdr:colOff>772936</xdr:colOff>
      <xdr:row>36</xdr:row>
      <xdr:rowOff>45406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53F30A-B06B-467C-A1A1-A203E4E8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0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33</xdr:row>
      <xdr:rowOff>419100</xdr:rowOff>
    </xdr:from>
    <xdr:to>
      <xdr:col>3</xdr:col>
      <xdr:colOff>733104</xdr:colOff>
      <xdr:row>33</xdr:row>
      <xdr:rowOff>784892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D785E3-1AB6-478F-BB8A-8051CD4FA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5650" y="8010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33</xdr:row>
      <xdr:rowOff>466725</xdr:rowOff>
    </xdr:from>
    <xdr:to>
      <xdr:col>3</xdr:col>
      <xdr:colOff>809304</xdr:colOff>
      <xdr:row>36</xdr:row>
      <xdr:rowOff>41942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83A757-6ACB-42B0-BE3D-C85FFE3F0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0" y="8058150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120" zoomScaleNormal="12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48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56</v>
      </c>
      <c r="M8" s="33"/>
      <c r="N8" s="33"/>
    </row>
    <row r="10" spans="1:14" x14ac:dyDescent="0.2">
      <c r="A10" s="4" t="s">
        <v>8</v>
      </c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8" t="s">
        <v>35</v>
      </c>
      <c r="B14" s="9" t="s">
        <v>21</v>
      </c>
      <c r="C14" s="9" t="s">
        <v>51</v>
      </c>
      <c r="D14" s="9" t="s">
        <v>46</v>
      </c>
      <c r="E14" s="9">
        <v>28</v>
      </c>
      <c r="F14" s="9">
        <v>15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40.53</v>
      </c>
      <c r="N14" s="15">
        <v>0.54</v>
      </c>
    </row>
    <row r="15" spans="1:14" s="11" customFormat="1" ht="25.5" x14ac:dyDescent="0.2">
      <c r="A15" s="8" t="s">
        <v>52</v>
      </c>
      <c r="B15" s="9" t="s">
        <v>21</v>
      </c>
      <c r="C15" s="9" t="s">
        <v>53</v>
      </c>
      <c r="D15" s="9" t="s">
        <v>46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68.56</v>
      </c>
      <c r="N15" s="15">
        <v>0.78</v>
      </c>
    </row>
    <row r="16" spans="1:14" s="11" customFormat="1" ht="31.5" customHeight="1" x14ac:dyDescent="0.2">
      <c r="A16" s="8" t="s">
        <v>52</v>
      </c>
      <c r="B16" s="9" t="s">
        <v>21</v>
      </c>
      <c r="C16" s="9" t="s">
        <v>54</v>
      </c>
      <c r="D16" s="9" t="s">
        <v>46</v>
      </c>
      <c r="E16" s="9">
        <v>30</v>
      </c>
      <c r="F16" s="9">
        <v>25</v>
      </c>
      <c r="G16" s="9"/>
      <c r="H16" s="10"/>
      <c r="I16" s="9">
        <v>5</v>
      </c>
      <c r="J16" s="10"/>
      <c r="K16" s="9"/>
      <c r="L16" s="10"/>
      <c r="M16" s="9">
        <v>73.13</v>
      </c>
      <c r="N16" s="15">
        <v>0.83</v>
      </c>
    </row>
    <row r="17" spans="1:14" s="11" customFormat="1" x14ac:dyDescent="0.2">
      <c r="A17" s="8" t="s">
        <v>55</v>
      </c>
      <c r="B17" s="9" t="s">
        <v>21</v>
      </c>
      <c r="C17" s="9" t="s">
        <v>53</v>
      </c>
      <c r="D17" s="9" t="s">
        <v>46</v>
      </c>
      <c r="E17" s="9">
        <v>9</v>
      </c>
      <c r="F17" s="9">
        <v>8</v>
      </c>
      <c r="G17" s="9"/>
      <c r="H17" s="10"/>
      <c r="I17" s="9">
        <v>1</v>
      </c>
      <c r="J17" s="10"/>
      <c r="K17" s="9"/>
      <c r="L17" s="10"/>
      <c r="M17" s="9">
        <v>76.55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55</v>
      </c>
      <c r="G28" s="17">
        <f>SUM(G14:G27)</f>
        <v>0</v>
      </c>
      <c r="H28" s="18">
        <v>0</v>
      </c>
      <c r="I28" s="17">
        <f t="shared" ref="I28" si="1">(E28-SUM(F28:G28))-K28</f>
        <v>21</v>
      </c>
      <c r="J28" s="18">
        <f t="shared" ref="J28" si="2">I28/E28</f>
        <v>0.27631578947368424</v>
      </c>
      <c r="K28" s="17">
        <f>SUM(K14:K27)</f>
        <v>0</v>
      </c>
      <c r="L28" s="18">
        <f t="shared" si="0"/>
        <v>0</v>
      </c>
      <c r="M28" s="17">
        <f>AVERAGE(M14:M27)</f>
        <v>64.692499999999995</v>
      </c>
      <c r="N28" s="19">
        <f>AVERAGE(N14:N27)</f>
        <v>0.76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 t="s">
        <v>40</v>
      </c>
      <c r="C34" s="40"/>
      <c r="D34" s="40"/>
      <c r="G34" s="23" t="s">
        <v>47</v>
      </c>
      <c r="H34" s="23"/>
      <c r="I34" s="23"/>
      <c r="J34" s="2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/>
      <c r="C37" s="38"/>
      <c r="D37" s="38"/>
      <c r="E37" s="13"/>
      <c r="F37" s="13"/>
      <c r="G37" s="38"/>
      <c r="H37" s="38"/>
      <c r="I37" s="38"/>
      <c r="J37" s="38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110" zoomScaleNormal="11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57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8" t="s">
        <v>35</v>
      </c>
      <c r="B14" s="9" t="s">
        <v>45</v>
      </c>
      <c r="C14" s="9" t="s">
        <v>58</v>
      </c>
      <c r="D14" s="9" t="s">
        <v>46</v>
      </c>
      <c r="E14" s="9">
        <v>28</v>
      </c>
      <c r="F14" s="9">
        <v>18</v>
      </c>
      <c r="G14" s="9"/>
      <c r="H14" s="10"/>
      <c r="I14" s="9">
        <f>E14-F14</f>
        <v>10</v>
      </c>
      <c r="J14" s="10"/>
      <c r="K14" s="9">
        <v>0</v>
      </c>
      <c r="L14" s="10">
        <f t="shared" ref="L14" si="0">K14/E14</f>
        <v>0</v>
      </c>
      <c r="M14" s="9">
        <v>53.8</v>
      </c>
      <c r="N14" s="15">
        <v>0.64</v>
      </c>
    </row>
    <row r="15" spans="1:14" s="11" customFormat="1" ht="25.5" x14ac:dyDescent="0.2">
      <c r="A15" s="8" t="s">
        <v>52</v>
      </c>
      <c r="B15" s="9" t="s">
        <v>45</v>
      </c>
      <c r="C15" s="9" t="s">
        <v>53</v>
      </c>
      <c r="D15" s="9" t="s">
        <v>46</v>
      </c>
      <c r="E15" s="9">
        <v>9</v>
      </c>
      <c r="F15" s="9">
        <v>8</v>
      </c>
      <c r="G15" s="9"/>
      <c r="H15" s="10"/>
      <c r="I15" s="9">
        <f t="shared" ref="I15:I17" si="1">E15-F15</f>
        <v>1</v>
      </c>
      <c r="J15" s="10"/>
      <c r="K15" s="9"/>
      <c r="L15" s="10"/>
      <c r="M15" s="9">
        <v>78.900000000000006</v>
      </c>
      <c r="N15" s="15">
        <v>0.89</v>
      </c>
    </row>
    <row r="16" spans="1:14" s="11" customFormat="1" ht="25.5" x14ac:dyDescent="0.2">
      <c r="A16" s="8" t="s">
        <v>52</v>
      </c>
      <c r="B16" s="9" t="s">
        <v>45</v>
      </c>
      <c r="C16" s="9" t="s">
        <v>54</v>
      </c>
      <c r="D16" s="9" t="s">
        <v>46</v>
      </c>
      <c r="E16" s="9">
        <v>30</v>
      </c>
      <c r="F16" s="9">
        <v>30</v>
      </c>
      <c r="G16" s="9"/>
      <c r="H16" s="10"/>
      <c r="I16" s="9">
        <f t="shared" si="1"/>
        <v>0</v>
      </c>
      <c r="J16" s="10"/>
      <c r="K16" s="9"/>
      <c r="L16" s="10"/>
      <c r="M16" s="9">
        <v>88.6</v>
      </c>
      <c r="N16" s="15">
        <v>0.53300000000000003</v>
      </c>
    </row>
    <row r="17" spans="1:14" s="11" customFormat="1" x14ac:dyDescent="0.2">
      <c r="A17" s="8" t="s">
        <v>55</v>
      </c>
      <c r="B17" s="9" t="s">
        <v>45</v>
      </c>
      <c r="C17" s="9" t="s">
        <v>53</v>
      </c>
      <c r="D17" s="9" t="s">
        <v>46</v>
      </c>
      <c r="E17" s="9">
        <v>9</v>
      </c>
      <c r="F17" s="9">
        <v>5</v>
      </c>
      <c r="G17" s="9"/>
      <c r="H17" s="10"/>
      <c r="I17" s="9">
        <f t="shared" si="1"/>
        <v>4</v>
      </c>
      <c r="J17" s="10"/>
      <c r="K17" s="9"/>
      <c r="L17" s="10"/>
      <c r="M17" s="9">
        <v>47.3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61</v>
      </c>
      <c r="G28" s="17">
        <f>SUM(G14:G27)</f>
        <v>0</v>
      </c>
      <c r="H28" s="18"/>
      <c r="I28" s="17">
        <f t="shared" ref="I28" si="2">(E28-SUM(F28:G28))-K28</f>
        <v>15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67.149999999999991</v>
      </c>
      <c r="N28" s="19">
        <f>AVERAGE(N14:N27)</f>
        <v>0.65575000000000006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/>
      <c r="C34" s="40"/>
      <c r="D34" s="40"/>
      <c r="G34" s="33"/>
      <c r="H34" s="33"/>
      <c r="I34" s="33"/>
      <c r="J34" s="3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Fernández</v>
      </c>
      <c r="C37" s="38"/>
      <c r="D37" s="38"/>
      <c r="E37" s="13"/>
      <c r="F37" s="13"/>
      <c r="G37" s="38" t="s">
        <v>49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48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HIGIENE Y SEGURIDAD INDUSTRIAL</v>
      </c>
      <c r="B14" s="9" t="s">
        <v>59</v>
      </c>
      <c r="C14" s="9" t="str">
        <f>'1'!C14</f>
        <v>413-B</v>
      </c>
      <c r="D14" s="9" t="str">
        <f>'1'!D14</f>
        <v>IIND-2010-227</v>
      </c>
      <c r="E14" s="9">
        <v>28</v>
      </c>
      <c r="F14" s="9">
        <v>13</v>
      </c>
      <c r="G14" s="9"/>
      <c r="H14" s="10"/>
      <c r="I14" s="9">
        <f t="shared" ref="I14:I28" si="0">(E14-SUM(F14:G14))-K14</f>
        <v>15</v>
      </c>
      <c r="J14" s="10"/>
      <c r="K14" s="9"/>
      <c r="L14" s="10">
        <f t="shared" ref="L14:L28" si="1">K14/E14</f>
        <v>0</v>
      </c>
      <c r="M14" s="9">
        <v>35.200000000000003</v>
      </c>
      <c r="N14" s="15">
        <v>0.46</v>
      </c>
    </row>
    <row r="15" spans="1:14" s="11" customFormat="1" ht="24" customHeight="1" x14ac:dyDescent="0.2">
      <c r="A15" s="9" t="s">
        <v>60</v>
      </c>
      <c r="B15" s="9" t="s">
        <v>59</v>
      </c>
      <c r="C15" s="9" t="s">
        <v>53</v>
      </c>
      <c r="D15" s="9" t="str">
        <f>'1'!D15</f>
        <v>IIND-2010-227</v>
      </c>
      <c r="E15" s="9">
        <v>9</v>
      </c>
      <c r="F15" s="9">
        <v>9</v>
      </c>
      <c r="G15" s="9"/>
      <c r="H15" s="10"/>
      <c r="I15" s="9">
        <f t="shared" si="0"/>
        <v>0</v>
      </c>
      <c r="J15" s="10"/>
      <c r="K15" s="9"/>
      <c r="L15" s="10"/>
      <c r="M15" s="9">
        <v>90.33</v>
      </c>
      <c r="N15" s="15">
        <v>1</v>
      </c>
    </row>
    <row r="16" spans="1:14" s="11" customFormat="1" ht="24.75" customHeight="1" x14ac:dyDescent="0.2">
      <c r="A16" s="9" t="s">
        <v>60</v>
      </c>
      <c r="B16" s="9" t="s">
        <v>59</v>
      </c>
      <c r="C16" s="9" t="s">
        <v>54</v>
      </c>
      <c r="D16" s="9" t="str">
        <f>'1'!D16</f>
        <v>IIND-2010-227</v>
      </c>
      <c r="E16" s="9">
        <v>30</v>
      </c>
      <c r="F16" s="9">
        <v>29</v>
      </c>
      <c r="G16" s="9"/>
      <c r="H16" s="10"/>
      <c r="I16" s="9">
        <f t="shared" si="0"/>
        <v>1</v>
      </c>
      <c r="J16" s="10"/>
      <c r="K16" s="9"/>
      <c r="L16" s="10"/>
      <c r="M16" s="9">
        <v>88.1</v>
      </c>
      <c r="N16" s="15">
        <v>0.66700000000000004</v>
      </c>
    </row>
    <row r="17" spans="1:14" s="11" customFormat="1" ht="27.75" customHeight="1" x14ac:dyDescent="0.2">
      <c r="A17" s="9" t="s">
        <v>55</v>
      </c>
      <c r="B17" s="9" t="s">
        <v>59</v>
      </c>
      <c r="C17" s="9" t="s">
        <v>53</v>
      </c>
      <c r="D17" s="9" t="str">
        <f>'1'!D17</f>
        <v>IIND-2010-227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/>
      <c r="L17" s="10"/>
      <c r="M17" s="9">
        <v>91.2</v>
      </c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60</v>
      </c>
      <c r="G28" s="17">
        <f>SUM(G14:G27)</f>
        <v>0</v>
      </c>
      <c r="H28" s="18">
        <f>SUM(F28:G28)/E28</f>
        <v>0.78947368421052633</v>
      </c>
      <c r="I28" s="17">
        <f t="shared" si="0"/>
        <v>16</v>
      </c>
      <c r="J28" s="18">
        <f t="shared" ref="J28" si="2">I28/E28</f>
        <v>0.21052631578947367</v>
      </c>
      <c r="K28" s="17">
        <f>SUM(K14:K27)</f>
        <v>0</v>
      </c>
      <c r="L28" s="18">
        <f t="shared" si="1"/>
        <v>0</v>
      </c>
      <c r="M28" s="17">
        <f>AVERAGE(M14:M27)</f>
        <v>76.207499999999996</v>
      </c>
      <c r="N28" s="19">
        <f>AVERAGE(N14:N27)</f>
        <v>0.70899999999999996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/>
      <c r="C34" s="40"/>
      <c r="D34" s="40"/>
      <c r="G34" s="33"/>
      <c r="H34" s="33"/>
      <c r="I34" s="33"/>
      <c r="J34" s="3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Fernández</v>
      </c>
      <c r="C37" s="38"/>
      <c r="D37" s="38"/>
      <c r="E37" s="13"/>
      <c r="F37" s="13"/>
      <c r="G37" s="38" t="s">
        <v>49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48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MII. Socorro Aguirre Fernández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HIGIENE Y SEGURIDAD INDUSTRIAL</v>
      </c>
      <c r="B14" s="9" t="s">
        <v>50</v>
      </c>
      <c r="C14" s="9" t="str">
        <f>'1'!C14</f>
        <v>413-B</v>
      </c>
      <c r="D14" s="9" t="str">
        <f>'1'!D14</f>
        <v>IIND-2010-227</v>
      </c>
      <c r="E14" s="9">
        <v>23</v>
      </c>
      <c r="F14" s="9">
        <v>20</v>
      </c>
      <c r="G14" s="9"/>
      <c r="H14" s="10"/>
      <c r="I14" s="9"/>
      <c r="J14" s="10">
        <f t="shared" ref="J14" si="0">I14/E14</f>
        <v>0</v>
      </c>
      <c r="K14" s="9"/>
      <c r="L14" s="10">
        <f t="shared" ref="L14:L28" si="1">K14/E14</f>
        <v>0</v>
      </c>
      <c r="M14" s="9">
        <v>73.2</v>
      </c>
      <c r="N14" s="15">
        <v>0.87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</v>
      </c>
      <c r="F28" s="17">
        <f>SUM(F14:F27)</f>
        <v>20</v>
      </c>
      <c r="G28" s="17"/>
      <c r="H28" s="18"/>
      <c r="I28" s="17"/>
      <c r="J28" s="18"/>
      <c r="K28" s="17">
        <f>SUM(K14:K27)</f>
        <v>0</v>
      </c>
      <c r="L28" s="18">
        <f t="shared" si="1"/>
        <v>0</v>
      </c>
      <c r="M28" s="17">
        <f>AVERAGE(M14:M27)</f>
        <v>73.2</v>
      </c>
      <c r="N28" s="19">
        <f>AVERAGE(N14:N27)</f>
        <v>0.87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62.25" customHeight="1" x14ac:dyDescent="0.2">
      <c r="B34" s="40"/>
      <c r="C34" s="40"/>
      <c r="D34" s="40"/>
      <c r="G34" s="33"/>
      <c r="H34" s="33"/>
      <c r="I34" s="33"/>
      <c r="J34" s="33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Fernández</v>
      </c>
      <c r="C37" s="38"/>
      <c r="D37" s="38"/>
      <c r="E37" s="13"/>
      <c r="F37" s="13"/>
      <c r="G37" s="38" t="s">
        <v>49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30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42</v>
      </c>
      <c r="C8" s="33"/>
      <c r="D8" s="14" t="s">
        <v>5</v>
      </c>
      <c r="E8" s="20">
        <v>5</v>
      </c>
      <c r="F8"/>
      <c r="G8" s="4" t="s">
        <v>6</v>
      </c>
      <c r="H8" s="20">
        <v>3</v>
      </c>
      <c r="I8" s="32" t="s">
        <v>7</v>
      </c>
      <c r="J8" s="32"/>
      <c r="K8" s="32"/>
      <c r="L8" s="43" t="s">
        <v>43</v>
      </c>
      <c r="M8" s="43"/>
      <c r="N8" s="43"/>
    </row>
    <row r="10" spans="1:14" x14ac:dyDescent="0.2">
      <c r="A10" s="4" t="s">
        <v>8</v>
      </c>
      <c r="B10" s="33" t="s">
        <v>40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7" t="s">
        <v>28</v>
      </c>
      <c r="H33" s="27"/>
      <c r="I33" s="27"/>
      <c r="J33" s="27"/>
    </row>
    <row r="34" spans="1:10" ht="55.5" customHeight="1" x14ac:dyDescent="0.2">
      <c r="B34" s="44" t="s">
        <v>32</v>
      </c>
      <c r="C34" s="44"/>
      <c r="D34" s="44"/>
      <c r="G34" s="44" t="s">
        <v>33</v>
      </c>
      <c r="H34" s="44"/>
      <c r="I34" s="44"/>
      <c r="J34" s="44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38" t="str">
        <f>B10</f>
        <v>MII. SOCORRO AGUIRRE FERNANDEZ</v>
      </c>
      <c r="C37" s="38"/>
      <c r="D37" s="38"/>
      <c r="E37" s="13"/>
      <c r="F37" s="13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Aguirre Fernandez Aguirre Fernandez</cp:lastModifiedBy>
  <cp:revision/>
  <cp:lastPrinted>2022-10-11T19:41:47Z</cp:lastPrinted>
  <dcterms:created xsi:type="dcterms:W3CDTF">2021-11-22T14:45:25Z</dcterms:created>
  <dcterms:modified xsi:type="dcterms:W3CDTF">2025-05-13T18:55:16Z</dcterms:modified>
  <cp:category/>
  <cp:contentStatus/>
</cp:coreProperties>
</file>