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E0BDD413-0F01-4BD7-A1FE-F763D540DBB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4" l="1"/>
  <c r="I17" i="24"/>
  <c r="I18" i="24"/>
  <c r="I15" i="24"/>
  <c r="I14" i="24"/>
  <c r="I14" i="23"/>
  <c r="D15" i="24"/>
  <c r="D16" i="24"/>
  <c r="D17" i="24"/>
  <c r="A15" i="24"/>
  <c r="A18" i="24"/>
  <c r="A17" i="24"/>
  <c r="A16" i="24"/>
  <c r="I17" i="23"/>
  <c r="I15" i="23"/>
  <c r="I16" i="23"/>
  <c r="D17" i="23"/>
  <c r="D15" i="23"/>
  <c r="D16" i="23"/>
  <c r="A14" i="23"/>
  <c r="I15" i="22"/>
  <c r="I16" i="22"/>
  <c r="I17" i="22"/>
  <c r="I14" i="22"/>
  <c r="L14" i="22"/>
  <c r="N28" i="25"/>
  <c r="M28" i="25"/>
  <c r="K28" i="25"/>
  <c r="G28" i="25"/>
  <c r="F28" i="25"/>
  <c r="N29" i="24"/>
  <c r="M29" i="24"/>
  <c r="K29" i="24"/>
  <c r="F29" i="24"/>
  <c r="D14" i="24"/>
  <c r="A14" i="24"/>
  <c r="B10" i="24"/>
  <c r="B38" i="24" s="1"/>
  <c r="L8" i="24"/>
  <c r="H8" i="24"/>
  <c r="E8" i="24"/>
  <c r="N28" i="23"/>
  <c r="M28" i="23"/>
  <c r="K28" i="23"/>
  <c r="G28" i="23"/>
  <c r="F28" i="23"/>
  <c r="D14" i="23"/>
  <c r="C14" i="23"/>
  <c r="B10" i="23"/>
  <c r="B37" i="23" s="1"/>
  <c r="L8" i="23"/>
  <c r="H8" i="23"/>
  <c r="E8" i="23"/>
  <c r="B10" i="22"/>
  <c r="B37" i="22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10"/>
  <c r="E28" i="25" l="1"/>
  <c r="L14" i="24"/>
  <c r="E29" i="24"/>
  <c r="L14" i="23"/>
  <c r="E28" i="23"/>
  <c r="E28" i="22"/>
  <c r="I28" i="10"/>
  <c r="J28" i="10" s="1"/>
  <c r="L28" i="10"/>
  <c r="I28" i="25" l="1"/>
  <c r="J28" i="25" s="1"/>
  <c r="L28" i="25"/>
  <c r="H28" i="25"/>
  <c r="L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<sst xmlns="http://schemas.openxmlformats.org/spreadsheetml/2006/main" count="226" uniqueCount="55">
  <si>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</si>
  <si>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</si>
  <si>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</si>
  <si>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</si>
  <si>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</si>
  <si>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</si>
  <si>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</si>
  <si>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</si>
  <si>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</si>
  <si>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</si>
  <si>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</si>
  <si>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</si>
  <si>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</si>
  <si>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</si>
  <si>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</si>
  <si>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</si>
  <si>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</si>
  <si>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</si>
  <si>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</si>
  <si>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</si>
  <si>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</si>
  <si>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</si>
  <si>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</si>
  <si>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</si>
  <si>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</si>
  <si>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</si>
  <si>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</si>
  <si>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</si>
  <si>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</si>
  <si>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</si>
  <si>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</si>
  <si>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MII. SOCORRO AGUIRRE FERNÁNDEZ</t>
  </si>
  <si>
    <t>HIGIENE Y SEGURIDAD INDUSTRIAL</t>
  </si>
  <si>
    <t>MII. SOCORRO AGUIRRE FERNANDEZ</t>
  </si>
  <si>
    <t>MII. Socorro Aguirre Fernández</t>
  </si>
  <si>
    <t>II</t>
  </si>
  <si>
    <t>IIND-2010-227</t>
  </si>
  <si>
    <t>ING. FLOR CHONTAL PELAYO</t>
  </si>
  <si>
    <t>INDUSTRIAL</t>
  </si>
  <si>
    <t>ING. Flor I. Chontal Pelayo</t>
  </si>
  <si>
    <t>IV</t>
  </si>
  <si>
    <t>413-B</t>
  </si>
  <si>
    <t>FORMULACIÓN Y EVALUACIÓN DE PROYECTOS</t>
  </si>
  <si>
    <t>801-A</t>
  </si>
  <si>
    <t>801-B</t>
  </si>
  <si>
    <t>TEMAS SELECTOS DE CALIDAD</t>
  </si>
  <si>
    <t>FEBRERO -JUNIO 2025</t>
  </si>
  <si>
    <t>INGENIERIA INDUSTRIAL</t>
  </si>
  <si>
    <t>401-B</t>
  </si>
  <si>
    <t>III</t>
  </si>
  <si>
    <t>FORMULACION Y EVALUACIÓN DE PROYECTOS</t>
  </si>
  <si>
    <t>V</t>
  </si>
  <si>
    <t>ING. FLO R I. CHONTAL PELAYO</t>
  </si>
  <si>
    <t xml:space="preserve">FINAL 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</si>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</sst>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458975</xdr:colOff>
      <xdr:row>33</xdr:row>
      <xdr:rowOff>470180</xdr:rowOff>
    </xdr:from>
    <xdr:to>
      <xdr:col>3</xdr:col>
      <xdr:colOff>582479</xdr:colOff>
      <xdr:row>36</xdr:row>
      <xdr:rowOff>42222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5225" y="7788555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77932</xdr:colOff>
      <xdr:row>33</xdr:row>
      <xdr:rowOff>467591</xdr:rowOff>
    </xdr:from>
    <xdr:to>
      <xdr:col>3</xdr:col>
      <xdr:colOff>772936</xdr:colOff>
      <xdr:row>36</xdr:row>
      <xdr:rowOff>45406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3F30A-B06B-467C-A1A1-A203E4E8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419100</xdr:rowOff>
    </xdr:from>
    <xdr:to>
      <xdr:col>3</xdr:col>
      <xdr:colOff>733104</xdr:colOff>
      <xdr:row>33</xdr:row>
      <xdr:rowOff>784892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785E3-1AB6-478F-BB8A-8051CD4F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8010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34</xdr:row>
      <xdr:rowOff>466725</xdr:rowOff>
    </xdr:from>
    <xdr:to>
      <xdr:col>3</xdr:col>
      <xdr:colOff>809304</xdr:colOff>
      <xdr:row>37</xdr:row>
      <xdr:rowOff>41942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83A757-6ACB-42B0-BE3D-C85FFE3F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8058150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20" zoomScaleNormal="12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32</v>
      </c>
      <c r="B14" s="9" t="s">
        <v>21</v>
      </c>
      <c r="C14" s="9" t="s">
        <v>41</v>
      </c>
      <c r="D14" s="9" t="s">
        <v>36</v>
      </c>
      <c r="E14" s="9">
        <v>28</v>
      </c>
      <c r="F14" s="9">
        <v>15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40.53</v>
      </c>
      <c r="N14" s="15">
        <v>0.54</v>
      </c>
    </row>
    <row r="15" spans="1:14" s="11" customFormat="1" ht="25.5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68.56</v>
      </c>
      <c r="N15" s="15">
        <v>0.78</v>
      </c>
    </row>
    <row r="16" spans="1:14" s="11" customFormat="1" ht="31.5" customHeigh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30</v>
      </c>
      <c r="F16" s="9">
        <v>25</v>
      </c>
      <c r="G16" s="9"/>
      <c r="H16" s="10"/>
      <c r="I16" s="9">
        <v>5</v>
      </c>
      <c r="J16" s="10"/>
      <c r="K16" s="9"/>
      <c r="L16" s="10"/>
      <c r="M16" s="9">
        <v>73.13</v>
      </c>
      <c r="N16" s="15">
        <v>0.83</v>
      </c>
    </row>
    <row r="17" spans="1:14" s="11" customFormat="1" x14ac:dyDescent="0.2">
      <c r="A17" s="8" t="s">
        <v>45</v>
      </c>
      <c r="B17" s="9" t="s">
        <v>21</v>
      </c>
      <c r="C17" s="9" t="s">
        <v>43</v>
      </c>
      <c r="D17" s="9" t="s">
        <v>36</v>
      </c>
      <c r="E17" s="9">
        <v>9</v>
      </c>
      <c r="F17" s="9">
        <v>8</v>
      </c>
      <c r="G17" s="9"/>
      <c r="H17" s="10"/>
      <c r="I17" s="9">
        <v>1</v>
      </c>
      <c r="J17" s="10"/>
      <c r="K17" s="9"/>
      <c r="L17" s="10"/>
      <c r="M17" s="9">
        <v>76.55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55</v>
      </c>
      <c r="G28" s="17">
        <f>SUM(G14:G27)</f>
        <v>0</v>
      </c>
      <c r="H28" s="18">
        <v>0</v>
      </c>
      <c r="I28" s="17">
        <f t="shared" ref="I28" si="1">(E28-SUM(F28:G28))-K28</f>
        <v>21</v>
      </c>
      <c r="J28" s="18">
        <f t="shared" ref="J28" si="2">I28/E28</f>
        <v>0.27631578947368424</v>
      </c>
      <c r="K28" s="17">
        <f>SUM(K14:K27)</f>
        <v>0</v>
      </c>
      <c r="L28" s="18">
        <f t="shared" si="0"/>
        <v>0</v>
      </c>
      <c r="M28" s="17">
        <f>AVERAGE(M14:M27)</f>
        <v>64.692499999999995</v>
      </c>
      <c r="N28" s="19">
        <f>AVERAGE(N14:N27)</f>
        <v>0.76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 t="s">
        <v>33</v>
      </c>
      <c r="C34" s="40"/>
      <c r="D34" s="40"/>
      <c r="G34" s="23" t="s">
        <v>37</v>
      </c>
      <c r="H34" s="23"/>
      <c r="I34" s="23"/>
      <c r="J34" s="2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/>
      <c r="C37" s="38"/>
      <c r="D37" s="38"/>
      <c r="E37" s="13"/>
      <c r="F37" s="13"/>
      <c r="G37" s="38"/>
      <c r="H37" s="38"/>
      <c r="I37" s="38"/>
      <c r="J37" s="38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110" zoomScaleNormal="11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47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32</v>
      </c>
      <c r="B14" s="9" t="s">
        <v>35</v>
      </c>
      <c r="C14" s="9" t="s">
        <v>48</v>
      </c>
      <c r="D14" s="9" t="s">
        <v>36</v>
      </c>
      <c r="E14" s="9">
        <v>28</v>
      </c>
      <c r="F14" s="9">
        <v>18</v>
      </c>
      <c r="G14" s="9"/>
      <c r="H14" s="10"/>
      <c r="I14" s="9">
        <f>E14-F14</f>
        <v>10</v>
      </c>
      <c r="J14" s="10"/>
      <c r="K14" s="9">
        <v>0</v>
      </c>
      <c r="L14" s="10">
        <f t="shared" ref="L14" si="0">K14/E14</f>
        <v>0</v>
      </c>
      <c r="M14" s="9">
        <v>53.8</v>
      </c>
      <c r="N14" s="15">
        <v>0.64</v>
      </c>
    </row>
    <row r="15" spans="1:14" s="11" customFormat="1" ht="25.5" x14ac:dyDescent="0.2">
      <c r="A15" s="8" t="s">
        <v>42</v>
      </c>
      <c r="B15" s="9" t="s">
        <v>35</v>
      </c>
      <c r="C15" s="9" t="s">
        <v>43</v>
      </c>
      <c r="D15" s="9" t="s">
        <v>36</v>
      </c>
      <c r="E15" s="9">
        <v>9</v>
      </c>
      <c r="F15" s="9">
        <v>8</v>
      </c>
      <c r="G15" s="9"/>
      <c r="H15" s="10"/>
      <c r="I15" s="9">
        <f t="shared" ref="I15:I17" si="1">E15-F15</f>
        <v>1</v>
      </c>
      <c r="J15" s="10"/>
      <c r="K15" s="9"/>
      <c r="L15" s="10"/>
      <c r="M15" s="9">
        <v>78.900000000000006</v>
      </c>
      <c r="N15" s="15">
        <v>0.89</v>
      </c>
    </row>
    <row r="16" spans="1:14" s="11" customFormat="1" ht="25.5" x14ac:dyDescent="0.2">
      <c r="A16" s="8" t="s">
        <v>42</v>
      </c>
      <c r="B16" s="9" t="s">
        <v>35</v>
      </c>
      <c r="C16" s="9" t="s">
        <v>44</v>
      </c>
      <c r="D16" s="9" t="s">
        <v>36</v>
      </c>
      <c r="E16" s="9">
        <v>30</v>
      </c>
      <c r="F16" s="9">
        <v>30</v>
      </c>
      <c r="G16" s="9"/>
      <c r="H16" s="10"/>
      <c r="I16" s="9">
        <f t="shared" si="1"/>
        <v>0</v>
      </c>
      <c r="J16" s="10"/>
      <c r="K16" s="9"/>
      <c r="L16" s="10"/>
      <c r="M16" s="9">
        <v>88.6</v>
      </c>
      <c r="N16" s="15">
        <v>0.53300000000000003</v>
      </c>
    </row>
    <row r="17" spans="1:14" s="11" customFormat="1" x14ac:dyDescent="0.2">
      <c r="A17" s="8" t="s">
        <v>45</v>
      </c>
      <c r="B17" s="9" t="s">
        <v>35</v>
      </c>
      <c r="C17" s="9" t="s">
        <v>43</v>
      </c>
      <c r="D17" s="9" t="s">
        <v>36</v>
      </c>
      <c r="E17" s="9">
        <v>9</v>
      </c>
      <c r="F17" s="9">
        <v>5</v>
      </c>
      <c r="G17" s="9"/>
      <c r="H17" s="10"/>
      <c r="I17" s="9">
        <f t="shared" si="1"/>
        <v>4</v>
      </c>
      <c r="J17" s="10"/>
      <c r="K17" s="9"/>
      <c r="L17" s="10"/>
      <c r="M17" s="9">
        <v>47.3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61</v>
      </c>
      <c r="G28" s="17">
        <f>SUM(G14:G27)</f>
        <v>0</v>
      </c>
      <c r="H28" s="18"/>
      <c r="I28" s="17">
        <f t="shared" ref="I28" si="2">(E28-SUM(F28:G28))-K28</f>
        <v>15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67.149999999999991</v>
      </c>
      <c r="N28" s="19">
        <f>AVERAGE(N14:N27)</f>
        <v>0.65575000000000006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 t="s">
        <v>39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 t="s">
        <v>49</v>
      </c>
      <c r="C14" s="9" t="str">
        <f>'1'!C14</f>
        <v>413-B</v>
      </c>
      <c r="D14" s="9" t="str">
        <f>'1'!D14</f>
        <v>IIND-2010-227</v>
      </c>
      <c r="E14" s="9">
        <v>28</v>
      </c>
      <c r="F14" s="9">
        <v>13</v>
      </c>
      <c r="G14" s="9"/>
      <c r="H14" s="10"/>
      <c r="I14" s="9">
        <f>(E14-SUM(F14:G14))-K14</f>
        <v>15</v>
      </c>
      <c r="J14" s="10"/>
      <c r="K14" s="9"/>
      <c r="L14" s="10">
        <f t="shared" ref="L14:L28" si="0">K14/E14</f>
        <v>0</v>
      </c>
      <c r="M14" s="9">
        <v>35.200000000000003</v>
      </c>
      <c r="N14" s="15">
        <v>0.46</v>
      </c>
    </row>
    <row r="15" spans="1:14" s="11" customFormat="1" ht="24" customHeight="1" x14ac:dyDescent="0.2">
      <c r="A15" s="9" t="s">
        <v>50</v>
      </c>
      <c r="B15" s="9" t="s">
        <v>49</v>
      </c>
      <c r="C15" s="9" t="s">
        <v>43</v>
      </c>
      <c r="D15" s="9" t="str">
        <f>'1'!D15</f>
        <v>IIND-2010-227</v>
      </c>
      <c r="E15" s="9">
        <v>9</v>
      </c>
      <c r="F15" s="9">
        <v>9</v>
      </c>
      <c r="G15" s="9"/>
      <c r="H15" s="10"/>
      <c r="I15" s="9">
        <f t="shared" ref="I14:I28" si="1">(E15-SUM(F15:G15))-K15</f>
        <v>0</v>
      </c>
      <c r="J15" s="10"/>
      <c r="K15" s="9"/>
      <c r="L15" s="10"/>
      <c r="M15" s="9">
        <v>90.33</v>
      </c>
      <c r="N15" s="15">
        <v>1</v>
      </c>
    </row>
    <row r="16" spans="1:14" s="11" customFormat="1" ht="24.75" customHeight="1" x14ac:dyDescent="0.2">
      <c r="A16" s="9" t="s">
        <v>50</v>
      </c>
      <c r="B16" s="9" t="s">
        <v>49</v>
      </c>
      <c r="C16" s="9" t="s">
        <v>44</v>
      </c>
      <c r="D16" s="9" t="str">
        <f>'1'!D16</f>
        <v>IIND-2010-227</v>
      </c>
      <c r="E16" s="9">
        <v>30</v>
      </c>
      <c r="F16" s="9">
        <v>29</v>
      </c>
      <c r="G16" s="9"/>
      <c r="H16" s="10"/>
      <c r="I16" s="9">
        <f t="shared" si="1"/>
        <v>1</v>
      </c>
      <c r="J16" s="10"/>
      <c r="K16" s="9"/>
      <c r="L16" s="10"/>
      <c r="M16" s="9">
        <v>88.1</v>
      </c>
      <c r="N16" s="15">
        <v>0.66700000000000004</v>
      </c>
    </row>
    <row r="17" spans="1:14" s="11" customFormat="1" ht="27.75" customHeight="1" x14ac:dyDescent="0.2">
      <c r="A17" s="9" t="s">
        <v>45</v>
      </c>
      <c r="B17" s="9" t="s">
        <v>49</v>
      </c>
      <c r="C17" s="9" t="s">
        <v>43</v>
      </c>
      <c r="D17" s="9" t="str">
        <f>'1'!D17</f>
        <v>IIND-2010-227</v>
      </c>
      <c r="E17" s="9">
        <v>9</v>
      </c>
      <c r="F17" s="9">
        <v>9</v>
      </c>
      <c r="G17" s="9"/>
      <c r="H17" s="10"/>
      <c r="I17" s="9">
        <f t="shared" si="1"/>
        <v>0</v>
      </c>
      <c r="J17" s="10"/>
      <c r="K17" s="9"/>
      <c r="L17" s="10"/>
      <c r="M17" s="9">
        <v>91.2</v>
      </c>
      <c r="N17" s="15">
        <v>0.55600000000000005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60</v>
      </c>
      <c r="G28" s="17">
        <f>SUM(G14:G27)</f>
        <v>0</v>
      </c>
      <c r="H28" s="18">
        <f>SUM(F28:G28)/E28</f>
        <v>0.78947368421052633</v>
      </c>
      <c r="I28" s="17">
        <f t="shared" si="1"/>
        <v>16</v>
      </c>
      <c r="J28" s="18">
        <f t="shared" ref="J28" si="2">I28/E28</f>
        <v>0.21052631578947367</v>
      </c>
      <c r="K28" s="17">
        <f>SUM(K14:K27)</f>
        <v>0</v>
      </c>
      <c r="L28" s="18">
        <f t="shared" si="0"/>
        <v>0</v>
      </c>
      <c r="M28" s="17">
        <f>AVERAGE(M14:M27)</f>
        <v>76.207499999999996</v>
      </c>
      <c r="N28" s="19">
        <f>AVERAGE(N14:N27)</f>
        <v>0.67074999999999996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 t="s">
        <v>39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B35" zoomScale="130" zoomScaleNormal="130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 t="s">
        <v>40</v>
      </c>
      <c r="C14" s="9" t="s">
        <v>48</v>
      </c>
      <c r="D14" s="9" t="str">
        <f>'1'!D14</f>
        <v>IIND-2010-227</v>
      </c>
      <c r="E14" s="9">
        <v>28</v>
      </c>
      <c r="F14" s="9">
        <v>10</v>
      </c>
      <c r="G14" s="9"/>
      <c r="H14" s="10"/>
      <c r="I14" s="9">
        <f>E14-F14</f>
        <v>18</v>
      </c>
      <c r="J14" s="10"/>
      <c r="K14" s="9"/>
      <c r="L14" s="10">
        <f t="shared" ref="L14:L29" si="0">K14/E14</f>
        <v>0</v>
      </c>
      <c r="M14" s="9">
        <v>27.57</v>
      </c>
      <c r="N14" s="15">
        <v>0.36</v>
      </c>
    </row>
    <row r="15" spans="1:14" s="11" customFormat="1" ht="33" customHeight="1" x14ac:dyDescent="0.2">
      <c r="A15" s="9" t="str">
        <f>A14</f>
        <v>HIGIENE Y SEGURIDAD INDUSTRIAL</v>
      </c>
      <c r="B15" s="9" t="s">
        <v>51</v>
      </c>
      <c r="C15" s="9" t="s">
        <v>48</v>
      </c>
      <c r="D15" s="9" t="str">
        <f>'1'!D15</f>
        <v>IIND-2010-227</v>
      </c>
      <c r="E15" s="9">
        <v>28</v>
      </c>
      <c r="F15" s="9">
        <v>13</v>
      </c>
      <c r="G15" s="9"/>
      <c r="H15" s="10"/>
      <c r="I15" s="9">
        <f>E15-F15</f>
        <v>15</v>
      </c>
      <c r="J15" s="10"/>
      <c r="K15" s="9"/>
      <c r="L15" s="10"/>
      <c r="M15" s="9">
        <v>37</v>
      </c>
      <c r="N15" s="15">
        <v>0.46</v>
      </c>
    </row>
    <row r="16" spans="1:14" s="11" customFormat="1" ht="23.25" customHeight="1" x14ac:dyDescent="0.2">
      <c r="A16" s="9" t="str">
        <f>'3'!A15</f>
        <v>FORMULACION Y EVALUACIÓN DE PROYECTOS</v>
      </c>
      <c r="B16" s="9" t="s">
        <v>40</v>
      </c>
      <c r="C16" s="9" t="s">
        <v>43</v>
      </c>
      <c r="D16" s="9" t="str">
        <f>'1'!D16</f>
        <v>IIND-2010-227</v>
      </c>
      <c r="E16" s="9">
        <v>9</v>
      </c>
      <c r="F16" s="9">
        <v>9</v>
      </c>
      <c r="G16" s="9"/>
      <c r="H16" s="10"/>
      <c r="I16" s="9">
        <f t="shared" ref="I16:I18" si="1">E16-F16</f>
        <v>0</v>
      </c>
      <c r="J16" s="10"/>
      <c r="K16" s="9"/>
      <c r="L16" s="10"/>
      <c r="M16" s="9">
        <v>87.67</v>
      </c>
      <c r="N16" s="15">
        <v>0.44440000000000002</v>
      </c>
    </row>
    <row r="17" spans="1:14" s="11" customFormat="1" ht="37.5" customHeight="1" x14ac:dyDescent="0.2">
      <c r="A17" s="9" t="str">
        <f>'3'!A16</f>
        <v>FORMULACION Y EVALUACIÓN DE PROYECTOS</v>
      </c>
      <c r="B17" s="9" t="s">
        <v>40</v>
      </c>
      <c r="C17" s="9" t="s">
        <v>44</v>
      </c>
      <c r="D17" s="9" t="str">
        <f>'1'!D17</f>
        <v>IIND-2010-227</v>
      </c>
      <c r="E17" s="9">
        <v>30</v>
      </c>
      <c r="F17" s="9">
        <v>26</v>
      </c>
      <c r="G17" s="9"/>
      <c r="H17" s="10"/>
      <c r="I17" s="9">
        <f t="shared" si="1"/>
        <v>4</v>
      </c>
      <c r="J17" s="10"/>
      <c r="K17" s="9"/>
      <c r="L17" s="10"/>
      <c r="M17" s="9">
        <v>80.430000000000007</v>
      </c>
      <c r="N17" s="15">
        <v>0.87</v>
      </c>
    </row>
    <row r="18" spans="1:14" s="11" customFormat="1" ht="27" customHeight="1" x14ac:dyDescent="0.2">
      <c r="A18" s="9" t="str">
        <f>'3'!A17</f>
        <v>TEMAS SELECTOS DE CALIDAD</v>
      </c>
      <c r="B18" s="9" t="s">
        <v>40</v>
      </c>
      <c r="C18" s="9" t="s">
        <v>43</v>
      </c>
      <c r="D18" s="9" t="s">
        <v>36</v>
      </c>
      <c r="E18" s="9">
        <v>9</v>
      </c>
      <c r="F18" s="9">
        <v>9</v>
      </c>
      <c r="G18" s="9"/>
      <c r="H18" s="10"/>
      <c r="I18" s="9">
        <f t="shared" si="1"/>
        <v>0</v>
      </c>
      <c r="J18" s="10"/>
      <c r="K18" s="9"/>
      <c r="L18" s="10"/>
      <c r="M18" s="9">
        <v>86.44</v>
      </c>
      <c r="N18" s="15">
        <v>0.55559999999999998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104</v>
      </c>
      <c r="F29" s="17">
        <f>SUM(F14:F28)</f>
        <v>67</v>
      </c>
      <c r="G29" s="17"/>
      <c r="H29" s="18"/>
      <c r="I29" s="17"/>
      <c r="J29" s="18"/>
      <c r="K29" s="17">
        <f>SUM(K14:K28)</f>
        <v>0</v>
      </c>
      <c r="L29" s="18">
        <f t="shared" si="0"/>
        <v>0</v>
      </c>
      <c r="M29" s="17">
        <f>AVERAGE(M14:M28)</f>
        <v>63.822000000000003</v>
      </c>
      <c r="N29" s="19">
        <f>AVERAGE(N14:N28)</f>
        <v>0.53800000000000003</v>
      </c>
    </row>
    <row r="31" spans="1:14" ht="120" customHeight="1" x14ac:dyDescent="0.2">
      <c r="A31" s="42" t="s">
        <v>26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3" spans="1:10" x14ac:dyDescent="0.2">
      <c r="A33" s="12"/>
    </row>
    <row r="34" spans="1:10" x14ac:dyDescent="0.2">
      <c r="B34" s="39" t="s">
        <v>27</v>
      </c>
      <c r="C34" s="39"/>
      <c r="D34" s="39"/>
      <c r="G34" s="27" t="s">
        <v>28</v>
      </c>
      <c r="H34" s="27"/>
      <c r="I34" s="27"/>
      <c r="J34" s="27"/>
    </row>
    <row r="35" spans="1:10" ht="62.25" customHeight="1" x14ac:dyDescent="0.2">
      <c r="B35" s="40"/>
      <c r="C35" s="40"/>
      <c r="D35" s="40"/>
      <c r="G35" s="33"/>
      <c r="H35" s="33"/>
      <c r="I35" s="33"/>
      <c r="J35" s="33"/>
    </row>
    <row r="36" spans="1:10" hidden="1" x14ac:dyDescent="0.2">
      <c r="A36" s="41" t="e">
        <v>#REF!</v>
      </c>
      <c r="B36" s="41"/>
      <c r="C36" s="6"/>
      <c r="E36" s="41"/>
      <c r="F36" s="41"/>
      <c r="G36" s="41"/>
      <c r="H36" s="41"/>
    </row>
    <row r="37" spans="1:10" hidden="1" x14ac:dyDescent="0.2"/>
    <row r="38" spans="1:10" ht="45" customHeight="1" x14ac:dyDescent="0.2">
      <c r="B38" s="38" t="str">
        <f>B10</f>
        <v>MII. Socorro Aguirre Fernández</v>
      </c>
      <c r="C38" s="38"/>
      <c r="D38" s="38"/>
      <c r="E38" s="13"/>
      <c r="F38" s="13"/>
      <c r="G38" s="38" t="s">
        <v>39</v>
      </c>
      <c r="H38" s="38"/>
      <c r="I38" s="38"/>
      <c r="J38" s="38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B1" zoomScale="120" zoomScaleNormal="12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30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53</v>
      </c>
      <c r="C8" s="33"/>
      <c r="D8" s="14" t="s">
        <v>5</v>
      </c>
      <c r="E8" s="20"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43" t="s">
        <v>54</v>
      </c>
      <c r="M8" s="43"/>
      <c r="N8" s="4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21"/>
      <c r="B14" s="9"/>
      <c r="C14" s="9"/>
      <c r="D14" s="21"/>
      <c r="E14" s="21"/>
      <c r="F14" s="21"/>
      <c r="G14" s="21"/>
      <c r="H14" s="22"/>
      <c r="I14" s="21"/>
      <c r="J14" s="22"/>
      <c r="K14" s="21"/>
      <c r="L14" s="22"/>
      <c r="M14" s="9"/>
      <c r="N14" s="15"/>
    </row>
    <row r="15" spans="1:14" s="11" customFormat="1" x14ac:dyDescent="0.2">
      <c r="A15" s="21"/>
      <c r="B15" s="9"/>
      <c r="C15" s="9"/>
      <c r="D15" s="21"/>
      <c r="E15" s="21"/>
      <c r="F15" s="21"/>
      <c r="G15" s="21"/>
      <c r="H15" s="22"/>
      <c r="I15" s="21"/>
      <c r="J15" s="22"/>
      <c r="K15" s="21"/>
      <c r="L15" s="22"/>
      <c r="M15" s="9"/>
      <c r="N15" s="15"/>
    </row>
    <row r="16" spans="1:14" s="11" customFormat="1" x14ac:dyDescent="0.2">
      <c r="A16" s="21"/>
      <c r="B16" s="9"/>
      <c r="C16" s="9"/>
      <c r="D16" s="21"/>
      <c r="E16" s="21"/>
      <c r="F16" s="21"/>
      <c r="G16" s="21"/>
      <c r="H16" s="22"/>
      <c r="I16" s="21"/>
      <c r="J16" s="22"/>
      <c r="K16" s="21"/>
      <c r="L16" s="22"/>
      <c r="M16" s="9"/>
      <c r="N16" s="15"/>
    </row>
    <row r="17" spans="1:14" s="11" customFormat="1" x14ac:dyDescent="0.2">
      <c r="A17" s="21"/>
      <c r="B17" s="9"/>
      <c r="C17" s="9"/>
      <c r="D17" s="21"/>
      <c r="E17" s="21"/>
      <c r="F17" s="21"/>
      <c r="G17" s="21"/>
      <c r="H17" s="22"/>
      <c r="I17" s="21"/>
      <c r="J17" s="22"/>
      <c r="K17" s="21"/>
      <c r="L17" s="22"/>
      <c r="M17" s="9"/>
      <c r="N17" s="15"/>
    </row>
    <row r="18" spans="1:14" s="11" customFormat="1" x14ac:dyDescent="0.2">
      <c r="A18" s="21"/>
      <c r="B18" s="9"/>
      <c r="C18" s="9"/>
      <c r="D18" s="21"/>
      <c r="E18" s="21"/>
      <c r="F18" s="21"/>
      <c r="G18" s="21"/>
      <c r="H18" s="22"/>
      <c r="I18" s="21"/>
      <c r="J18" s="22"/>
      <c r="K18" s="21"/>
      <c r="L18" s="22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0">(E28-SUM(F28:G28))-K28</f>
        <v>0</v>
      </c>
      <c r="J28" s="18" t="e">
        <f t="shared" ref="J14:J28" si="1">I28/E28</f>
        <v>#DIV/0!</v>
      </c>
      <c r="K28" s="17">
        <f>SUM(K14:K27)</f>
        <v>0</v>
      </c>
      <c r="L28" s="18" t="e">
        <f t="shared" ref="L14: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55.5" customHeight="1" x14ac:dyDescent="0.2">
      <c r="B34" s="44" t="s">
        <v>31</v>
      </c>
      <c r="C34" s="44"/>
      <c r="D34" s="44"/>
      <c r="G34" s="44" t="s">
        <v>52</v>
      </c>
      <c r="H34" s="44"/>
      <c r="I34" s="44"/>
      <c r="J34" s="4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/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Aguirre Fernandez Aguirre Fernandez</cp:lastModifiedBy>
  <cp:revision/>
  <cp:lastPrinted>2022-10-11T19:41:47Z</cp:lastPrinted>
  <dcterms:created xsi:type="dcterms:W3CDTF">2021-11-22T14:45:25Z</dcterms:created>
  <dcterms:modified xsi:type="dcterms:W3CDTF">2025-06-04T14:54:31Z</dcterms:modified>
  <cp:category/>
  <cp:contentStatus/>
</cp:coreProperties>
</file>