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920" yWindow="800" windowWidth="23920" windowHeight="143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4" l="1"/>
  <c r="E20" i="24"/>
  <c r="E19" i="24"/>
  <c r="E18" i="24"/>
  <c r="E17" i="24"/>
  <c r="E16" i="24"/>
  <c r="E15" i="24"/>
  <c r="E14" i="24"/>
  <c r="D21" i="24"/>
  <c r="D20" i="24"/>
  <c r="D19" i="24"/>
  <c r="D18" i="24"/>
  <c r="C21" i="24"/>
  <c r="C20" i="24"/>
  <c r="C19" i="24"/>
  <c r="C18" i="24"/>
  <c r="A21" i="24"/>
  <c r="A20" i="24"/>
  <c r="A19" i="24"/>
  <c r="A18" i="24"/>
  <c r="D17" i="24"/>
  <c r="D16" i="24"/>
  <c r="C17" i="24"/>
  <c r="C16" i="24"/>
  <c r="A17" i="24"/>
  <c r="A16" i="24"/>
  <c r="D15" i="24"/>
  <c r="D14" i="24"/>
  <c r="C15" i="24"/>
  <c r="C14" i="24"/>
  <c r="A15" i="24"/>
  <c r="A14" i="24"/>
  <c r="E19" i="23"/>
  <c r="E18" i="23"/>
  <c r="E17" i="23"/>
  <c r="E16" i="23"/>
  <c r="E15" i="23"/>
  <c r="E14" i="23"/>
  <c r="D19" i="23"/>
  <c r="D18" i="23"/>
  <c r="D17" i="23"/>
  <c r="D16" i="23"/>
  <c r="D15" i="23"/>
  <c r="D14" i="23"/>
  <c r="C19" i="23"/>
  <c r="C18" i="23"/>
  <c r="C17" i="23"/>
  <c r="C16" i="23"/>
  <c r="C15" i="23"/>
  <c r="C14" i="23"/>
  <c r="A19" i="23"/>
  <c r="A18" i="23"/>
  <c r="A17" i="23"/>
  <c r="A16" i="23"/>
  <c r="A15" i="23"/>
  <c r="A14" i="23"/>
  <c r="E17" i="22"/>
  <c r="E16" i="22"/>
  <c r="E15" i="22"/>
  <c r="E14" i="22"/>
  <c r="D17" i="22"/>
  <c r="D16" i="22"/>
  <c r="D15" i="22"/>
  <c r="D14" i="22"/>
  <c r="C17" i="22"/>
  <c r="C16" i="22"/>
  <c r="C15" i="22"/>
  <c r="C14" i="22"/>
  <c r="A17" i="22"/>
  <c r="A16" i="22"/>
  <c r="A15" i="22"/>
  <c r="A14" i="22"/>
  <c r="G37" i="25"/>
  <c r="G37" i="24"/>
  <c r="G37" i="23"/>
  <c r="G37" i="22"/>
  <c r="I14" i="10"/>
  <c r="I18" i="10"/>
  <c r="N28" i="10"/>
  <c r="M28" i="10"/>
  <c r="H8" i="25"/>
  <c r="E8" i="25"/>
  <c r="B10" i="25"/>
  <c r="B37" i="25"/>
  <c r="I19" i="10"/>
  <c r="L17" i="10"/>
  <c r="I17" i="10"/>
  <c r="L16" i="10"/>
  <c r="I16" i="10"/>
  <c r="L15" i="10"/>
  <c r="I15" i="10"/>
  <c r="L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<sst xmlns="http://schemas.openxmlformats.org/spreadsheetml/2006/main" count="200" uniqueCount="48">
  <si>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</si>
  <si>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</si>
  <si>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</si>
  <si>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</si>
  <si>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</si>
  <si>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</si>
  <si>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</si>
  <si>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</si>
  <si>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</si>
  <si>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</si>
  <si>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</si>
  <si>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</si>
  <si>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</si>
  <si>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</si>
  <si>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</si>
  <si>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</si>
  <si>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</si>
  <si>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</si>
  <si>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</si>
  <si>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</si>
  <si>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</si>
  <si>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</si>
  <si>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</si>
  <si>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</si>
  <si>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</si>
  <si>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</si>
  <si>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</si>
  <si>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</si>
  <si>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</si>
  <si>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</si>
  <si>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</si>
  <si>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</si>
  <si>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</si>
  <si>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</si>
  <si>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ELECTROMECÁNICA</t>
  </si>
  <si>
    <t>II</t>
  </si>
  <si>
    <t>ADMINISTRACIÓN Y TÉCNICAS DE MANTENIMIENTO</t>
  </si>
  <si>
    <t>602-A</t>
  </si>
  <si>
    <t>602-B</t>
  </si>
  <si>
    <t>401-A</t>
  </si>
  <si>
    <t>401-B</t>
  </si>
  <si>
    <t>FEBRERO-JUNIO 2025.</t>
  </si>
  <si>
    <t>FINAL</t>
  </si>
  <si>
    <t>JUAN LUIS BAIZABAL CHAPARROS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</si>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</sst>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7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1" zoomScale="125" zoomScaleNormal="125" zoomScaleSheetLayoutView="100" zoomScalePageLayoutView="125" workbookViewId="0">
      <selection activeCell="M23" sqref="M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0" t="s">
        <v>41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">
        <v>36</v>
      </c>
      <c r="B14" s="9" t="s">
        <v>21</v>
      </c>
      <c r="C14" s="9" t="s">
        <v>37</v>
      </c>
      <c r="D14" s="9" t="s">
        <v>30</v>
      </c>
      <c r="E14" s="9">
        <v>30</v>
      </c>
      <c r="F14" s="9">
        <v>21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7" si="1">K14/E14</f>
        <v>0</v>
      </c>
      <c r="M14" s="9">
        <v>66</v>
      </c>
      <c r="N14" s="15">
        <v>0.7</v>
      </c>
    </row>
    <row r="15" spans="1:14" s="11" customFormat="1" ht="24">
      <c r="A15" s="9" t="s">
        <v>36</v>
      </c>
      <c r="B15" s="9" t="s">
        <v>21</v>
      </c>
      <c r="C15" s="9" t="s">
        <v>38</v>
      </c>
      <c r="D15" s="9" t="s">
        <v>30</v>
      </c>
      <c r="E15" s="9">
        <v>9</v>
      </c>
      <c r="F15" s="9">
        <v>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68</v>
      </c>
      <c r="N15" s="15">
        <v>0.89</v>
      </c>
    </row>
    <row r="16" spans="1:14" s="11" customFormat="1" ht="24">
      <c r="A16" s="9" t="s">
        <v>31</v>
      </c>
      <c r="B16" s="9" t="s">
        <v>21</v>
      </c>
      <c r="C16" s="9" t="s">
        <v>39</v>
      </c>
      <c r="D16" s="9" t="s">
        <v>35</v>
      </c>
      <c r="E16" s="9">
        <v>32</v>
      </c>
      <c r="F16" s="9">
        <v>21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72</v>
      </c>
      <c r="N16" s="15">
        <v>0.66</v>
      </c>
    </row>
    <row r="17" spans="1:14" s="11" customFormat="1" ht="24">
      <c r="A17" s="9" t="s">
        <v>31</v>
      </c>
      <c r="B17" s="9" t="s">
        <v>21</v>
      </c>
      <c r="C17" s="9" t="s">
        <v>40</v>
      </c>
      <c r="D17" s="9" t="s">
        <v>35</v>
      </c>
      <c r="E17" s="9">
        <v>28</v>
      </c>
      <c r="F17" s="9">
        <v>22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60</v>
      </c>
      <c r="N17" s="15">
        <v>0.79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/>
      <c r="I28" s="17">
        <f t="shared" si="2"/>
        <v>27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66.5</v>
      </c>
      <c r="N28" s="19">
        <f>AVERAGE(N14:N27)</f>
        <v>0.76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12" zoomScale="150" zoomScaleNormal="150" zoomScaleSheetLayoutView="100" zoomScalePageLayoutView="150" workbookViewId="0">
      <selection activeCell="D11" sqref="D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35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50</v>
      </c>
      <c r="N14" s="15">
        <v>0.71</v>
      </c>
    </row>
    <row r="15" spans="1:14" s="11" customFormat="1" ht="24">
      <c r="A15" s="9" t="str">
        <f>'1'!A15</f>
        <v>ADMINISTRACIÓN Y TÉCNICAS DE MANTENIMIENTO</v>
      </c>
      <c r="B15" s="9" t="s">
        <v>35</v>
      </c>
      <c r="C15" s="9" t="str">
        <f>'1'!C15</f>
        <v>602-B</v>
      </c>
      <c r="D15" s="9" t="str">
        <f>'1'!D15</f>
        <v>IEME</v>
      </c>
      <c r="E15" s="9">
        <f>'1'!E15</f>
        <v>9</v>
      </c>
      <c r="F15" s="9">
        <v>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0.89</v>
      </c>
    </row>
    <row r="16" spans="1:14" s="11" customFormat="1">
      <c r="A16" s="9" t="str">
        <f>'1'!A16</f>
        <v>PROCESOS DE FABRICACIÓN</v>
      </c>
      <c r="B16" s="9" t="s">
        <v>35</v>
      </c>
      <c r="C16" s="9" t="str">
        <f>'1'!C16</f>
        <v>401-A</v>
      </c>
      <c r="D16" s="9" t="str">
        <f>'1'!D16</f>
        <v>II</v>
      </c>
      <c r="E16" s="9">
        <f>'1'!E16</f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0.78</v>
      </c>
    </row>
    <row r="17" spans="1:14" s="11" customFormat="1">
      <c r="A17" s="9" t="str">
        <f>'1'!A17</f>
        <v>PROCESOS DE FABRICACIÓN</v>
      </c>
      <c r="B17" s="9" t="s">
        <v>35</v>
      </c>
      <c r="C17" s="9" t="str">
        <f>'1'!C17</f>
        <v>401-B</v>
      </c>
      <c r="D17" s="9" t="str">
        <f>'1'!D17</f>
        <v>II</v>
      </c>
      <c r="E17" s="9">
        <f>'1'!E17</f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24</v>
      </c>
      <c r="N17" s="15">
        <v>0.86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2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59.75</v>
      </c>
      <c r="N28" s="19">
        <f>AVERAGE(N14:N27)</f>
        <v>0.80999999999999994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6" zoomScale="125" zoomScaleNormal="125" zoomScaleSheetLayoutView="100" zoomScalePageLayoutView="125" workbookViewId="0">
      <selection activeCell="M24" sqref="M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44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83</v>
      </c>
      <c r="N14" s="15">
        <v>0.7</v>
      </c>
    </row>
    <row r="15" spans="1:14" s="11" customFormat="1" ht="24">
      <c r="A15" s="9" t="str">
        <f>'1'!A14</f>
        <v>ADMINISTRACIÓN Y TÉCNICAS DE MANTENIMIENTO</v>
      </c>
      <c r="B15" s="9" t="s">
        <v>45</v>
      </c>
      <c r="C15" s="9" t="str">
        <f>'1'!C14</f>
        <v>602-A</v>
      </c>
      <c r="D15" s="9" t="str">
        <f>'1'!D15</f>
        <v>IEME</v>
      </c>
      <c r="E15" s="9">
        <f>'1'!E14</f>
        <v>30</v>
      </c>
      <c r="F15" s="9">
        <v>22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77</v>
      </c>
      <c r="N15" s="15">
        <v>0.67</v>
      </c>
    </row>
    <row r="16" spans="1:14" s="11" customFormat="1" ht="27" customHeight="1">
      <c r="A16" s="9" t="str">
        <f>'1'!A15</f>
        <v>ADMINISTRACIÓN Y TÉCNICAS DE MANTENIMIENTO</v>
      </c>
      <c r="B16" s="9" t="s">
        <v>44</v>
      </c>
      <c r="C16" s="9" t="str">
        <f>'1'!C15</f>
        <v>602-B</v>
      </c>
      <c r="D16" s="9" t="str">
        <f>'1'!D15</f>
        <v>IEME</v>
      </c>
      <c r="E16" s="9">
        <f>'1'!E15</f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89</v>
      </c>
      <c r="N16" s="15">
        <v>0.88</v>
      </c>
    </row>
    <row r="17" spans="1:14" s="11" customFormat="1" ht="26" customHeight="1">
      <c r="A17" s="9" t="str">
        <f>'1'!A15</f>
        <v>ADMINISTRACIÓN Y TÉCNICAS DE MANTENIMIENTO</v>
      </c>
      <c r="B17" s="9" t="s">
        <v>45</v>
      </c>
      <c r="C17" s="9" t="str">
        <f>'1'!C15</f>
        <v>602-B</v>
      </c>
      <c r="D17" s="9" t="str">
        <f>'1'!D15</f>
        <v>IEME</v>
      </c>
      <c r="E17" s="9">
        <f>'1'!E15</f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0.91</v>
      </c>
    </row>
    <row r="18" spans="1:14" s="11" customFormat="1">
      <c r="A18" s="9" t="str">
        <f>'1'!A16</f>
        <v>PROCESOS DE FABRICACIÓN</v>
      </c>
      <c r="B18" s="9" t="s">
        <v>44</v>
      </c>
      <c r="C18" s="9" t="str">
        <f>'1'!C16</f>
        <v>401-A</v>
      </c>
      <c r="D18" s="9" t="str">
        <f>'1'!D16</f>
        <v>II</v>
      </c>
      <c r="E18" s="9">
        <f>'1'!E16</f>
        <v>32</v>
      </c>
      <c r="F18" s="9">
        <v>28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66</v>
      </c>
      <c r="N18" s="15">
        <v>0.74</v>
      </c>
    </row>
    <row r="19" spans="1:14" s="11" customFormat="1">
      <c r="A19" s="9" t="str">
        <f>'1'!A17</f>
        <v>PROCESOS DE FABRICACIÓN</v>
      </c>
      <c r="B19" s="9" t="s">
        <v>44</v>
      </c>
      <c r="C19" s="9" t="str">
        <f>'1'!C17</f>
        <v>401-B</v>
      </c>
      <c r="D19" s="9" t="str">
        <f>'1'!D17</f>
        <v>II</v>
      </c>
      <c r="E19" s="9">
        <f>'1'!E17</f>
        <v>28</v>
      </c>
      <c r="F19" s="9">
        <v>18</v>
      </c>
      <c r="G19" s="9"/>
      <c r="H19" s="10"/>
      <c r="I19" s="9">
        <v>10</v>
      </c>
      <c r="J19" s="10"/>
      <c r="K19" s="9">
        <v>0</v>
      </c>
      <c r="L19" s="10">
        <v>0</v>
      </c>
      <c r="M19" s="9">
        <v>64</v>
      </c>
      <c r="N19" s="15">
        <v>0.37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111</v>
      </c>
      <c r="G28" s="17">
        <f>SUM(G14:G27)</f>
        <v>0</v>
      </c>
      <c r="H28" s="18">
        <f>SUM(F28:G28)/E28</f>
        <v>0.80434782608695654</v>
      </c>
      <c r="I28" s="17">
        <f t="shared" ref="I28" si="0">(E28-SUM(F28:G28))-K28</f>
        <v>27</v>
      </c>
      <c r="J28" s="18">
        <f t="shared" ref="J28" si="1">I28/E28</f>
        <v>0.19565217391304349</v>
      </c>
      <c r="K28" s="17">
        <f>SUM(K14:K27)</f>
        <v>0</v>
      </c>
      <c r="L28" s="18">
        <f t="shared" ref="L28" si="2">K28/E28</f>
        <v>0</v>
      </c>
      <c r="M28" s="17">
        <f>AVERAGE(M14:M27)</f>
        <v>78</v>
      </c>
      <c r="N28" s="19">
        <f>AVERAGE(N14:N27)</f>
        <v>0.71166666666666678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1" zoomScale="125" zoomScaleNormal="125" zoomScaleSheetLayoutView="100" zoomScalePageLayoutView="125" workbookViewId="0">
      <selection activeCell="H25" sqref="H2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71</v>
      </c>
      <c r="N14" s="15">
        <v>0.67</v>
      </c>
    </row>
    <row r="15" spans="1:14" s="11" customFormat="1" ht="29" customHeight="1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30</v>
      </c>
      <c r="F15" s="9">
        <v>27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71</v>
      </c>
      <c r="N15" s="15">
        <v>0.6</v>
      </c>
    </row>
    <row r="16" spans="1:14" s="11" customFormat="1" ht="24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0.44</v>
      </c>
    </row>
    <row r="17" spans="1:14" s="11" customFormat="1" ht="24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79</v>
      </c>
      <c r="N17" s="15">
        <v>0.56000000000000005</v>
      </c>
    </row>
    <row r="18" spans="1:14" s="11" customFormat="1">
      <c r="A18" s="9" t="str">
        <f>'1'!A16</f>
        <v>PROCESOS DE FABRICACIÓN</v>
      </c>
      <c r="B18" s="9" t="s">
        <v>45</v>
      </c>
      <c r="C18" s="9" t="str">
        <f>'1'!C16</f>
        <v>401-A</v>
      </c>
      <c r="D18" s="9" t="str">
        <f>'1'!D16</f>
        <v>II</v>
      </c>
      <c r="E18" s="9">
        <f>'1'!E16</f>
        <v>32</v>
      </c>
      <c r="F18" s="9">
        <v>29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77</v>
      </c>
      <c r="N18" s="15">
        <v>0.56000000000000005</v>
      </c>
    </row>
    <row r="19" spans="1:14" s="11" customFormat="1">
      <c r="A19" s="9" t="str">
        <f>'1'!A16</f>
        <v>PROCESOS DE FABRICACIÓN</v>
      </c>
      <c r="B19" s="9" t="s">
        <v>46</v>
      </c>
      <c r="C19" s="9" t="str">
        <f>'1'!C16</f>
        <v>401-A</v>
      </c>
      <c r="D19" s="9" t="str">
        <f>'1'!D16</f>
        <v>II</v>
      </c>
      <c r="E19" s="9">
        <f>'1'!E16</f>
        <v>32</v>
      </c>
      <c r="F19" s="9">
        <v>29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79</v>
      </c>
      <c r="N19" s="15">
        <v>0.66</v>
      </c>
    </row>
    <row r="20" spans="1:14" s="11" customFormat="1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</v>
      </c>
      <c r="E20" s="9">
        <f>'1'!E17</f>
        <v>28</v>
      </c>
      <c r="F20" s="9">
        <v>25</v>
      </c>
      <c r="G20" s="9"/>
      <c r="H20" s="10"/>
      <c r="I20" s="9">
        <v>3</v>
      </c>
      <c r="J20" s="10"/>
      <c r="K20" s="9">
        <v>0</v>
      </c>
      <c r="L20" s="10">
        <v>0</v>
      </c>
      <c r="M20" s="9">
        <v>69</v>
      </c>
      <c r="N20" s="15">
        <v>0.64</v>
      </c>
    </row>
    <row r="21" spans="1:14" s="11" customFormat="1">
      <c r="A21" s="9" t="str">
        <f>'1'!A17</f>
        <v>PROCESOS DE FABRICACIÓN</v>
      </c>
      <c r="B21" s="9" t="s">
        <v>46</v>
      </c>
      <c r="C21" s="9" t="str">
        <f>'1'!C17</f>
        <v>401-B</v>
      </c>
      <c r="D21" s="9" t="str">
        <f>'1'!D17</f>
        <v>II</v>
      </c>
      <c r="E21" s="9">
        <f>'1'!E17</f>
        <v>28</v>
      </c>
      <c r="F21" s="9">
        <v>25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71</v>
      </c>
      <c r="N21" s="15">
        <v>0.64</v>
      </c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198</v>
      </c>
      <c r="F28" s="17">
        <f>SUM(F14:F27)</f>
        <v>180</v>
      </c>
      <c r="G28" s="17">
        <f>SUM(G14:G27)</f>
        <v>0</v>
      </c>
      <c r="H28" s="18">
        <f>SUM(F28:G28)/E28</f>
        <v>0.90909090909090906</v>
      </c>
      <c r="I28" s="17">
        <f t="shared" ref="I28" si="0">(E28-SUM(F28:G28))-K28</f>
        <v>18</v>
      </c>
      <c r="J28" s="18">
        <f t="shared" ref="J28" si="1">I28/E28</f>
        <v>9.0909090909090912E-2</v>
      </c>
      <c r="K28" s="17">
        <f>SUM(K14:K27)</f>
        <v>0</v>
      </c>
      <c r="L28" s="18">
        <f t="shared" ref="L28" si="2">K28/E28</f>
        <v>0</v>
      </c>
      <c r="M28" s="17">
        <f>AVERAGE(M14:M27)</f>
        <v>75.25</v>
      </c>
      <c r="N28" s="19">
        <f>AVERAGE(N14:N27)</f>
        <v>0.59624999999999995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 t="s">
        <v>42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5" customHeigh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2025-06-05T15:22:21Z</dcterms:modified>
</cp:coreProperties>
</file>