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d.docs.live.net/26ddd7476844c851/Documentos/ITSSAT/Febrero-junio 2025/Reportes/Reportes/"/>
    </mc:Choice>
  </mc:AlternateContent>
  <xr:revisionPtr revIDLastSave="0" documentId="8_{3BF98EDA-440D-485A-A7AD-AEF95DD9D9F8}" xr6:coauthVersionLast="47" xr6:coauthVersionMax="47" xr10:uidLastSave="{00000000-0000-0000-0000-000000000000}"/>
  <bookViews>
    <workbookView xWindow="-108" yWindow="-108" windowWidth="23256" windowHeight="13896" activeTab="2" xr2:uid="{00000000-000D-0000-FFFF-FFFF00000000}"/>
  </bookViews>
  <sheets>
    <sheet name="1" sheetId="10" r:id="rId1"/>
    <sheet name="2" sheetId="22" r:id="rId2"/>
    <sheet name="3" sheetId="23" r:id="rId3"/>
    <sheet name="4" sheetId="24" r:id="rId4"/>
    <sheet name="Final" sheetId="25" r:id="rId5"/>
  </sheets>
  <definedNames>
    <definedName name="_xlnm.Print_Area" localSheetId="0">'1'!$A$1:$N$37</definedName>
    <definedName name="_xlnm.Print_Area" localSheetId="1">'2'!$A$1:$N$37</definedName>
    <definedName name="_xlnm.Print_Area" localSheetId="2">'3'!$A$1:$N$34</definedName>
    <definedName name="_xlnm.Print_Area" localSheetId="3">'4'!$A$1:$N$37</definedName>
    <definedName name="_xlnm.Print_Area" localSheetId="4">Final!$A$1:$N$37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7" i="23" l="1"/>
  <c r="N28" i="25" l="1"/>
  <c r="M28" i="25"/>
  <c r="K28" i="25"/>
  <c r="G28" i="25"/>
  <c r="F28" i="25"/>
  <c r="E17" i="25"/>
  <c r="I17" i="25" s="1"/>
  <c r="J17" i="25" s="1"/>
  <c r="D17" i="25"/>
  <c r="C17" i="25"/>
  <c r="A17" i="25"/>
  <c r="E16" i="25"/>
  <c r="I16" i="25" s="1"/>
  <c r="J16" i="25" s="1"/>
  <c r="D16" i="25"/>
  <c r="C16" i="25"/>
  <c r="A16" i="25"/>
  <c r="E15" i="25"/>
  <c r="I15" i="25" s="1"/>
  <c r="J15" i="25" s="1"/>
  <c r="D15" i="25"/>
  <c r="C15" i="25"/>
  <c r="A15" i="25"/>
  <c r="E14" i="25"/>
  <c r="I14" i="25" s="1"/>
  <c r="J14" i="25" s="1"/>
  <c r="D14" i="25"/>
  <c r="C14" i="25"/>
  <c r="A14" i="25"/>
  <c r="B10" i="25"/>
  <c r="B37" i="25" s="1"/>
  <c r="L8" i="25"/>
  <c r="H8" i="25"/>
  <c r="E8" i="25"/>
  <c r="N28" i="24"/>
  <c r="M28" i="24"/>
  <c r="K28" i="24"/>
  <c r="G28" i="24"/>
  <c r="F28" i="24"/>
  <c r="E16" i="24"/>
  <c r="D16" i="24"/>
  <c r="C16" i="24"/>
  <c r="A16" i="24"/>
  <c r="E15" i="24"/>
  <c r="D15" i="24"/>
  <c r="C15" i="24"/>
  <c r="A15" i="24"/>
  <c r="E14" i="24"/>
  <c r="D14" i="24"/>
  <c r="C14" i="24"/>
  <c r="A14" i="24"/>
  <c r="B10" i="24"/>
  <c r="B37" i="24" s="1"/>
  <c r="L8" i="24"/>
  <c r="H8" i="24"/>
  <c r="E8" i="24"/>
  <c r="M25" i="23"/>
  <c r="K25" i="23"/>
  <c r="G25" i="23"/>
  <c r="F25" i="23"/>
  <c r="E15" i="23"/>
  <c r="N15" i="23" s="1"/>
  <c r="N25" i="23" s="1"/>
  <c r="D15" i="23"/>
  <c r="C15" i="23"/>
  <c r="A15" i="23"/>
  <c r="E14" i="23"/>
  <c r="D14" i="23"/>
  <c r="C14" i="23"/>
  <c r="A14" i="23"/>
  <c r="B10" i="23"/>
  <c r="B34" i="23" s="1"/>
  <c r="L8" i="23"/>
  <c r="H8" i="23"/>
  <c r="E8" i="23"/>
  <c r="A15" i="22"/>
  <c r="C15" i="22"/>
  <c r="D15" i="22"/>
  <c r="A16" i="22"/>
  <c r="C16" i="22"/>
  <c r="D16" i="22"/>
  <c r="C14" i="22"/>
  <c r="D14" i="22"/>
  <c r="A14" i="22"/>
  <c r="B10" i="22"/>
  <c r="B37" i="22" s="1"/>
  <c r="L8" i="22"/>
  <c r="H8" i="22"/>
  <c r="E8" i="22"/>
  <c r="N28" i="22"/>
  <c r="M28" i="22"/>
  <c r="K28" i="22"/>
  <c r="G28" i="22"/>
  <c r="F28" i="22"/>
  <c r="B37" i="10"/>
  <c r="N28" i="10"/>
  <c r="M28" i="10"/>
  <c r="K28" i="10"/>
  <c r="G28" i="10"/>
  <c r="F28" i="10"/>
  <c r="E28" i="10"/>
  <c r="L14" i="25" l="1"/>
  <c r="L15" i="25"/>
  <c r="L16" i="25"/>
  <c r="L17" i="25"/>
  <c r="H14" i="25"/>
  <c r="H15" i="25"/>
  <c r="H16" i="25"/>
  <c r="H17" i="25"/>
  <c r="E28" i="25"/>
  <c r="E28" i="24"/>
  <c r="E25" i="23"/>
  <c r="E28" i="22"/>
  <c r="I28" i="10"/>
  <c r="J28" i="10" s="1"/>
  <c r="L28" i="10"/>
  <c r="I28" i="25" l="1"/>
  <c r="J28" i="25" s="1"/>
  <c r="L28" i="25"/>
  <c r="H28" i="25"/>
  <c r="I28" i="24"/>
  <c r="J28" i="24" s="1"/>
  <c r="L28" i="24"/>
  <c r="H28" i="24"/>
  <c r="I25" i="23"/>
  <c r="J25" i="23" s="1"/>
  <c r="L25" i="23"/>
  <c r="H25" i="23"/>
  <c r="I28" i="22"/>
  <c r="J28" i="22" s="1"/>
  <c r="H28" i="22"/>
  <c r="L28" i="2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2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E8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H8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L8" authorId="0" shapeId="0" xr:uid="{00000000-0006-0000-0400-000003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<sst xmlns="http://schemas.openxmlformats.org/spreadsheetml/2006/main" count="189" uniqueCount="46">
  <si>
    <t>Reporte Parcial y Final del Semestre</t>
  </si>
  <si>
    <t>SUBDIRECCIÓN ACADÉMICA</t>
  </si>
  <si>
    <t>DIVISIÓN DE INGENIERÍA</t>
  </si>
  <si>
    <t>Reporte No.</t>
  </si>
  <si>
    <t>1°</t>
  </si>
  <si>
    <t>Grupos Atendidos:</t>
  </si>
  <si>
    <t>Asig. dif.</t>
  </si>
  <si>
    <t>Periodo Escolar:</t>
  </si>
  <si>
    <t>PROFESOR (A):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</si>
  <si>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</si>
  <si>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</si>
  <si>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</si>
  <si>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</si>
  <si>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</si>
  <si>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</si>
  <si>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</si>
  <si>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</si>
  <si>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</si>
  <si>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</si>
  <si>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</si>
  <si>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</si>
  <si>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</si>
  <si>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</si>
  <si>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</si>
  <si>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TOTAL</t>
  </si>
  <si>
    <t>-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</si>
  <si>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</si>
  <si>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</si>
  <si>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</si>
  <si>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Final</t>
  </si>
  <si>
    <t>INSTITUTO TECNOLÓGICO SUPERIOR DE SAN ANDRÉS TUXTLA</t>
  </si>
  <si>
    <t>GESTIÓN EMPRESARIAL</t>
  </si>
  <si>
    <t>AGEO GUEVARA LORA</t>
  </si>
  <si>
    <t>IGEM</t>
  </si>
  <si>
    <t>INGENIERIA ECONOMICA</t>
  </si>
  <si>
    <t>ADMINISTRACION DE LA SALUD Y SEGURIDAD OCUPACIONAL</t>
  </si>
  <si>
    <t>607B</t>
  </si>
  <si>
    <t>SE</t>
  </si>
  <si>
    <t>II</t>
  </si>
  <si>
    <t>III</t>
  </si>
  <si>
    <t>FEBRERO-JUNIO 2025</t>
  </si>
  <si>
    <t>407C</t>
  </si>
  <si>
    <t>CADENA DE SUMINISTROS</t>
  </si>
  <si>
    <t>807B</t>
  </si>
  <si>
    <t>IV</t>
  </si>
  <si>
    <t>CADENA DE  SUMINISTROS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</si>
</sst>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99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6" fillId="0" borderId="0" xfId="0" applyFont="1" applyAlignment="1">
      <alignment vertical="center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horizontal="right" vertical="center" wrapText="1"/>
    </xf>
    <xf numFmtId="9" fontId="4" fillId="0" borderId="9" xfId="1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9" fontId="4" fillId="2" borderId="7" xfId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/>
    </xf>
    <xf numFmtId="0" fontId="8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78442</xdr:colOff>
      <xdr:row>0</xdr:row>
      <xdr:rowOff>56031</xdr:rowOff>
    </xdr:from>
    <xdr:to>
      <xdr:col>13</xdr:col>
      <xdr:colOff>638736</xdr:colOff>
      <xdr:row>0</xdr:row>
      <xdr:rowOff>760321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1" y="56031"/>
          <a:ext cx="1322294" cy="7042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123264</xdr:colOff>
      <xdr:row>0</xdr:row>
      <xdr:rowOff>33618</xdr:rowOff>
    </xdr:from>
    <xdr:to>
      <xdr:col>13</xdr:col>
      <xdr:colOff>683558</xdr:colOff>
      <xdr:row>0</xdr:row>
      <xdr:rowOff>737908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3" y="33618"/>
          <a:ext cx="1322294" cy="7042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123265</xdr:colOff>
      <xdr:row>0</xdr:row>
      <xdr:rowOff>67236</xdr:rowOff>
    </xdr:from>
    <xdr:to>
      <xdr:col>13</xdr:col>
      <xdr:colOff>683559</xdr:colOff>
      <xdr:row>0</xdr:row>
      <xdr:rowOff>771526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8324" y="67236"/>
          <a:ext cx="1322294" cy="7042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44823</xdr:rowOff>
    </xdr:from>
    <xdr:to>
      <xdr:col>13</xdr:col>
      <xdr:colOff>672353</xdr:colOff>
      <xdr:row>0</xdr:row>
      <xdr:rowOff>749113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44823"/>
          <a:ext cx="1322294" cy="7042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2442881</xdr:colOff>
      <xdr:row>0</xdr:row>
      <xdr:rowOff>751537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442881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112059</xdr:colOff>
      <xdr:row>0</xdr:row>
      <xdr:rowOff>22411</xdr:rowOff>
    </xdr:from>
    <xdr:to>
      <xdr:col>13</xdr:col>
      <xdr:colOff>672353</xdr:colOff>
      <xdr:row>0</xdr:row>
      <xdr:rowOff>726701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7118" y="22411"/>
          <a:ext cx="1322294" cy="7042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7"/>
  <sheetViews>
    <sheetView zoomScale="85" zoomScaleNormal="85" zoomScaleSheetLayoutView="100" workbookViewId="0">
      <selection activeCell="P17" sqref="P17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 t="s">
        <v>31</v>
      </c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x14ac:dyDescent="0.25">
      <c r="A8" s="4" t="s">
        <v>3</v>
      </c>
      <c r="B8" s="28" t="s">
        <v>4</v>
      </c>
      <c r="C8" s="28"/>
      <c r="D8" s="14" t="s">
        <v>5</v>
      </c>
      <c r="E8" s="5">
        <v>3</v>
      </c>
      <c r="G8" s="4" t="s">
        <v>6</v>
      </c>
      <c r="H8" s="5">
        <v>3</v>
      </c>
      <c r="I8" s="34" t="s">
        <v>7</v>
      </c>
      <c r="J8" s="34"/>
      <c r="K8" s="34"/>
      <c r="L8" s="28" t="s">
        <v>40</v>
      </c>
      <c r="M8" s="28"/>
      <c r="N8" s="28"/>
    </row>
    <row r="10" spans="1:14" x14ac:dyDescent="0.25">
      <c r="A10" s="4" t="s">
        <v>8</v>
      </c>
      <c r="B10" s="28" t="s">
        <v>32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8" t="s">
        <v>34</v>
      </c>
      <c r="B14" s="9" t="s">
        <v>37</v>
      </c>
      <c r="C14" s="9" t="s">
        <v>41</v>
      </c>
      <c r="D14" s="9" t="s">
        <v>33</v>
      </c>
      <c r="E14" s="9">
        <v>15</v>
      </c>
      <c r="F14" s="9">
        <v>35</v>
      </c>
      <c r="G14" s="9"/>
      <c r="H14" s="10"/>
      <c r="I14" s="9"/>
      <c r="J14" s="10"/>
      <c r="K14" s="9"/>
      <c r="L14" s="10"/>
      <c r="M14" s="9"/>
      <c r="N14" s="15"/>
    </row>
    <row r="15" spans="1:14" s="11" customFormat="1" ht="26.4" x14ac:dyDescent="0.25">
      <c r="A15" s="8" t="s">
        <v>35</v>
      </c>
      <c r="B15" s="9" t="s">
        <v>37</v>
      </c>
      <c r="C15" s="9" t="s">
        <v>36</v>
      </c>
      <c r="D15" s="9" t="s">
        <v>33</v>
      </c>
      <c r="E15" s="9">
        <v>34</v>
      </c>
      <c r="F15" s="9">
        <v>19</v>
      </c>
      <c r="G15" s="9"/>
      <c r="H15" s="10"/>
      <c r="I15" s="9"/>
      <c r="J15" s="10"/>
      <c r="K15" s="9"/>
      <c r="L15" s="10"/>
      <c r="M15" s="9"/>
      <c r="N15" s="15"/>
    </row>
    <row r="16" spans="1:14" s="11" customFormat="1" x14ac:dyDescent="0.25">
      <c r="A16" s="8" t="s">
        <v>42</v>
      </c>
      <c r="B16" s="9" t="s">
        <v>21</v>
      </c>
      <c r="C16" s="9" t="s">
        <v>43</v>
      </c>
      <c r="D16" s="9" t="s">
        <v>33</v>
      </c>
      <c r="E16" s="9">
        <v>18</v>
      </c>
      <c r="F16" s="9">
        <v>15</v>
      </c>
      <c r="G16" s="9"/>
      <c r="H16" s="10"/>
      <c r="I16" s="9">
        <v>3</v>
      </c>
      <c r="J16" s="10"/>
      <c r="K16" s="9">
        <v>0</v>
      </c>
      <c r="L16" s="10">
        <v>0</v>
      </c>
      <c r="M16" s="9">
        <v>70</v>
      </c>
      <c r="N16" s="15">
        <v>0.83</v>
      </c>
    </row>
    <row r="17" spans="1:14" s="11" customFormat="1" x14ac:dyDescent="0.25">
      <c r="A17" s="8"/>
      <c r="B17" s="9"/>
      <c r="C17" s="9"/>
      <c r="D17" s="9"/>
      <c r="E17" s="9"/>
      <c r="F17" s="9"/>
      <c r="G17" s="9"/>
      <c r="H17" s="10"/>
      <c r="I17" s="9"/>
      <c r="J17" s="10"/>
      <c r="K17" s="9"/>
      <c r="L17" s="10"/>
      <c r="M17" s="9"/>
      <c r="N17" s="15"/>
    </row>
    <row r="18" spans="1:14" s="11" customFormat="1" x14ac:dyDescent="0.25">
      <c r="A18" s="8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8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8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8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8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8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8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8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8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8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67</v>
      </c>
      <c r="F28" s="17">
        <f>SUM(F14:F27)</f>
        <v>69</v>
      </c>
      <c r="G28" s="17">
        <f>SUM(G14:G27)</f>
        <v>0</v>
      </c>
      <c r="H28" s="18"/>
      <c r="I28" s="17">
        <f t="shared" ref="I28" si="0">(E28-SUM(F28:G28))-K28</f>
        <v>-2</v>
      </c>
      <c r="J28" s="18">
        <f t="shared" ref="J28" si="1">I28/E28</f>
        <v>-2.9850746268656716E-2</v>
      </c>
      <c r="K28" s="17">
        <f>SUM(K14:K27)</f>
        <v>0</v>
      </c>
      <c r="L28" s="18">
        <f t="shared" ref="L28" si="2">K28/E28</f>
        <v>0</v>
      </c>
      <c r="M28" s="17">
        <f>AVERAGE(M14:M27)</f>
        <v>70</v>
      </c>
      <c r="N28" s="19">
        <f>AVERAGE(N14:N27)</f>
        <v>0.83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A3:N3"/>
    <mergeCell ref="A5:N5"/>
    <mergeCell ref="A6:D6"/>
    <mergeCell ref="E6:H6"/>
    <mergeCell ref="B1:N1"/>
    <mergeCell ref="M12:M13"/>
    <mergeCell ref="N12:N13"/>
    <mergeCell ref="A30:N30"/>
    <mergeCell ref="C12:C13"/>
    <mergeCell ref="I8:K8"/>
    <mergeCell ref="L8:N8"/>
    <mergeCell ref="B8:C8"/>
    <mergeCell ref="B10:L10"/>
    <mergeCell ref="A12:A13"/>
    <mergeCell ref="B12:B13"/>
    <mergeCell ref="D12:D13"/>
    <mergeCell ref="E12:E13"/>
    <mergeCell ref="F12:G12"/>
    <mergeCell ref="H12:H13"/>
    <mergeCell ref="I12:I13"/>
    <mergeCell ref="J12:J13"/>
    <mergeCell ref="L12:L13"/>
    <mergeCell ref="B33:D33"/>
    <mergeCell ref="G33:J33"/>
    <mergeCell ref="B34:D34"/>
    <mergeCell ref="G34:J34"/>
    <mergeCell ref="A35:B35"/>
    <mergeCell ref="E35:H35"/>
    <mergeCell ref="B37:D37"/>
    <mergeCell ref="G37:J37"/>
    <mergeCell ref="K12:K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37"/>
  <sheetViews>
    <sheetView topLeftCell="A2" zoomScale="85" zoomScaleNormal="85" zoomScaleSheetLayoutView="100" workbookViewId="0">
      <selection activeCell="Q15" sqref="Q15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>
        <v>2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 t="s">
        <v>21</v>
      </c>
      <c r="C14" s="9" t="str">
        <f>'1'!C14</f>
        <v>407C</v>
      </c>
      <c r="D14" s="9" t="str">
        <f>'1'!D14</f>
        <v>IGEM</v>
      </c>
      <c r="E14" s="9">
        <v>15</v>
      </c>
      <c r="F14" s="9">
        <v>15</v>
      </c>
      <c r="G14" s="9"/>
      <c r="H14" s="10"/>
      <c r="I14" s="9">
        <v>0</v>
      </c>
      <c r="J14" s="10"/>
      <c r="K14" s="9">
        <v>0</v>
      </c>
      <c r="L14" s="10"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 t="s">
        <v>21</v>
      </c>
      <c r="C15" s="9" t="str">
        <f>'1'!C15</f>
        <v>607B</v>
      </c>
      <c r="D15" s="9" t="str">
        <f>'1'!D15</f>
        <v>IGEM</v>
      </c>
      <c r="E15" s="9">
        <v>34</v>
      </c>
      <c r="F15" s="9">
        <v>28</v>
      </c>
      <c r="G15" s="9"/>
      <c r="H15" s="10"/>
      <c r="I15" s="9">
        <v>3</v>
      </c>
      <c r="J15" s="10"/>
      <c r="K15" s="9">
        <v>0</v>
      </c>
      <c r="L15" s="10">
        <v>0</v>
      </c>
      <c r="M15" s="9">
        <v>86</v>
      </c>
      <c r="N15" s="15">
        <v>0.91</v>
      </c>
    </row>
    <row r="16" spans="1:14" s="11" customFormat="1" x14ac:dyDescent="0.25">
      <c r="A16" s="9" t="str">
        <f>'1'!A16</f>
        <v>CADENA DE SUMINISTROS</v>
      </c>
      <c r="B16" s="9" t="s">
        <v>37</v>
      </c>
      <c r="C16" s="9" t="str">
        <f>'1'!C16</f>
        <v>807B</v>
      </c>
      <c r="D16" s="9" t="str">
        <f>'1'!D16</f>
        <v>IGEM</v>
      </c>
      <c r="E16" s="9">
        <v>18</v>
      </c>
      <c r="F16" s="9"/>
      <c r="G16" s="9"/>
      <c r="H16" s="10"/>
      <c r="I16" s="9"/>
      <c r="J16" s="10"/>
      <c r="K16" s="9"/>
      <c r="L16" s="10"/>
      <c r="M16" s="9"/>
      <c r="N16" s="15"/>
    </row>
    <row r="17" spans="1:14" s="11" customFormat="1" x14ac:dyDescent="0.25">
      <c r="A17" s="9" t="s">
        <v>34</v>
      </c>
      <c r="B17" s="9" t="s">
        <v>38</v>
      </c>
      <c r="C17" s="9" t="s">
        <v>41</v>
      </c>
      <c r="D17" s="9" t="s">
        <v>33</v>
      </c>
      <c r="E17" s="9">
        <v>15</v>
      </c>
      <c r="F17" s="9">
        <v>15</v>
      </c>
      <c r="G17" s="9"/>
      <c r="H17" s="10"/>
      <c r="I17" s="9">
        <v>0</v>
      </c>
      <c r="J17" s="10"/>
      <c r="K17" s="9">
        <v>0</v>
      </c>
      <c r="L17" s="10">
        <v>0</v>
      </c>
      <c r="M17" s="9">
        <v>100</v>
      </c>
      <c r="N17" s="15">
        <v>1</v>
      </c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82</v>
      </c>
      <c r="F28" s="17">
        <f>SUM(F14:F27)</f>
        <v>58</v>
      </c>
      <c r="G28" s="17">
        <f>SUM(G14:G27)</f>
        <v>0</v>
      </c>
      <c r="H28" s="18">
        <f>SUM(F28:G28)/E28</f>
        <v>0.70731707317073167</v>
      </c>
      <c r="I28" s="17">
        <f t="shared" ref="I28" si="0">(E28-SUM(F28:G28))-K28</f>
        <v>24</v>
      </c>
      <c r="J28" s="18">
        <f t="shared" ref="J28" si="1">I28/E28</f>
        <v>0.29268292682926828</v>
      </c>
      <c r="K28" s="17">
        <f>SUM(K14:K27)</f>
        <v>0</v>
      </c>
      <c r="L28" s="18">
        <f t="shared" ref="L28" si="2">K28/E28</f>
        <v>0</v>
      </c>
      <c r="M28" s="17">
        <f>AVERAGE(M14:M27)</f>
        <v>95.333333333333329</v>
      </c>
      <c r="N28" s="19">
        <f>AVERAGE(N14:N27)</f>
        <v>0.97000000000000008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34"/>
  <sheetViews>
    <sheetView tabSelected="1" topLeftCell="A2" zoomScale="85" zoomScaleNormal="85" zoomScaleSheetLayoutView="100" workbookViewId="0">
      <selection activeCell="P25" sqref="P25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>
        <v>3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 t="s">
        <v>39</v>
      </c>
      <c r="C14" s="9" t="str">
        <f>'1'!C14</f>
        <v>407C</v>
      </c>
      <c r="D14" s="9" t="str">
        <f>'1'!D14</f>
        <v>IGEM</v>
      </c>
      <c r="E14" s="9">
        <f>'1'!E14</f>
        <v>15</v>
      </c>
      <c r="F14" s="9">
        <v>15</v>
      </c>
      <c r="G14" s="9"/>
      <c r="H14" s="10"/>
      <c r="I14" s="9">
        <v>0</v>
      </c>
      <c r="J14" s="10"/>
      <c r="K14" s="9">
        <v>0</v>
      </c>
      <c r="L14" s="10"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 t="s">
        <v>39</v>
      </c>
      <c r="C15" s="9" t="str">
        <f>'1'!C15</f>
        <v>607B</v>
      </c>
      <c r="D15" s="9" t="str">
        <f>'1'!D15</f>
        <v>IGEM</v>
      </c>
      <c r="E15" s="9">
        <f>'1'!E15</f>
        <v>34</v>
      </c>
      <c r="F15" s="9">
        <v>27</v>
      </c>
      <c r="G15" s="9"/>
      <c r="H15" s="10"/>
      <c r="I15" s="9">
        <v>7</v>
      </c>
      <c r="J15" s="10"/>
      <c r="K15" s="9">
        <v>0</v>
      </c>
      <c r="L15" s="10">
        <v>0</v>
      </c>
      <c r="M15" s="9">
        <v>79</v>
      </c>
      <c r="N15" s="15">
        <f>27/E15</f>
        <v>0.79411764705882348</v>
      </c>
    </row>
    <row r="16" spans="1:14" s="11" customFormat="1" ht="26.4" x14ac:dyDescent="0.25">
      <c r="A16" s="9" t="s">
        <v>35</v>
      </c>
      <c r="B16" s="9" t="s">
        <v>44</v>
      </c>
      <c r="C16" s="9" t="s">
        <v>36</v>
      </c>
      <c r="D16" s="9" t="s">
        <v>33</v>
      </c>
      <c r="E16" s="9">
        <v>34</v>
      </c>
      <c r="F16" s="9">
        <v>28</v>
      </c>
      <c r="G16" s="9"/>
      <c r="H16" s="10"/>
      <c r="I16" s="9">
        <v>6</v>
      </c>
      <c r="J16" s="10"/>
      <c r="K16" s="9">
        <v>0</v>
      </c>
      <c r="L16" s="10">
        <v>0</v>
      </c>
      <c r="M16" s="9">
        <v>81</v>
      </c>
      <c r="N16" s="15">
        <v>0.82</v>
      </c>
    </row>
    <row r="17" spans="1:14" s="11" customFormat="1" x14ac:dyDescent="0.25">
      <c r="A17" s="9" t="s">
        <v>45</v>
      </c>
      <c r="B17" s="9" t="s">
        <v>39</v>
      </c>
      <c r="C17" s="9" t="s">
        <v>43</v>
      </c>
      <c r="D17" s="9" t="s">
        <v>33</v>
      </c>
      <c r="E17" s="9">
        <v>18</v>
      </c>
      <c r="F17" s="9">
        <v>14</v>
      </c>
      <c r="G17" s="9"/>
      <c r="H17" s="10"/>
      <c r="I17" s="9">
        <v>4</v>
      </c>
      <c r="J17" s="10"/>
      <c r="K17" s="9">
        <v>0</v>
      </c>
      <c r="L17" s="10">
        <v>0</v>
      </c>
      <c r="M17" s="9">
        <v>78</v>
      </c>
      <c r="N17" s="15">
        <f>14/E17</f>
        <v>0.77777777777777779</v>
      </c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ht="16.5" customHeigh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ht="13.8" thickBot="1" x14ac:dyDescent="0.3">
      <c r="A25" s="16" t="s">
        <v>24</v>
      </c>
      <c r="B25" s="17" t="s">
        <v>25</v>
      </c>
      <c r="C25" s="17" t="s">
        <v>25</v>
      </c>
      <c r="D25" s="17" t="s">
        <v>25</v>
      </c>
      <c r="E25" s="17">
        <f>SUM(E14:E24)</f>
        <v>101</v>
      </c>
      <c r="F25" s="17">
        <f>SUM(F14:F24)</f>
        <v>84</v>
      </c>
      <c r="G25" s="17">
        <f>SUM(G14:G24)</f>
        <v>0</v>
      </c>
      <c r="H25" s="18">
        <f>SUM(F25:G25)/E25</f>
        <v>0.83168316831683164</v>
      </c>
      <c r="I25" s="17">
        <f t="shared" ref="I25" si="0">(E25-SUM(F25:G25))-K25</f>
        <v>17</v>
      </c>
      <c r="J25" s="18">
        <f t="shared" ref="J25" si="1">I25/E25</f>
        <v>0.16831683168316833</v>
      </c>
      <c r="K25" s="17">
        <f>SUM(K14:K24)</f>
        <v>0</v>
      </c>
      <c r="L25" s="18">
        <f t="shared" ref="L25" si="2">K25/E25</f>
        <v>0</v>
      </c>
      <c r="M25" s="17">
        <f>AVERAGE(M14:M24)</f>
        <v>84.5</v>
      </c>
      <c r="N25" s="19">
        <f>AVERAGE(N14:N24)</f>
        <v>0.84797385620915022</v>
      </c>
    </row>
    <row r="27" spans="1:14" ht="120" customHeight="1" x14ac:dyDescent="0.25">
      <c r="A27" s="31" t="s">
        <v>26</v>
      </c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</row>
    <row r="29" spans="1:14" x14ac:dyDescent="0.25">
      <c r="A29" s="12"/>
    </row>
    <row r="30" spans="1:14" x14ac:dyDescent="0.25">
      <c r="B30" s="25" t="s">
        <v>27</v>
      </c>
      <c r="C30" s="25"/>
      <c r="D30" s="25"/>
      <c r="G30" s="26" t="s">
        <v>28</v>
      </c>
      <c r="H30" s="26"/>
      <c r="I30" s="26"/>
      <c r="J30" s="26"/>
    </row>
    <row r="31" spans="1:14" ht="62.25" customHeight="1" x14ac:dyDescent="0.25">
      <c r="B31" s="27"/>
      <c r="C31" s="27"/>
      <c r="D31" s="27"/>
      <c r="G31" s="28"/>
      <c r="H31" s="28"/>
      <c r="I31" s="28"/>
      <c r="J31" s="28"/>
    </row>
    <row r="32" spans="1:14" hidden="1" x14ac:dyDescent="0.25">
      <c r="A32" s="21" t="e">
        <v>#REF!</v>
      </c>
      <c r="B32" s="21"/>
      <c r="C32" s="6"/>
      <c r="E32" s="21"/>
      <c r="F32" s="21"/>
      <c r="G32" s="21"/>
      <c r="H32" s="21"/>
    </row>
    <row r="33" spans="2:10" hidden="1" x14ac:dyDescent="0.25"/>
    <row r="34" spans="2:10" ht="45" customHeight="1" x14ac:dyDescent="0.25">
      <c r="B34" s="22" t="str">
        <f>B10</f>
        <v>AGEO GUEVARA LORA</v>
      </c>
      <c r="C34" s="22"/>
      <c r="D34" s="22"/>
      <c r="E34" s="13"/>
      <c r="F34" s="13"/>
      <c r="G34" s="22"/>
      <c r="H34" s="22"/>
      <c r="I34" s="22"/>
      <c r="J34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27:N27"/>
    <mergeCell ref="B31:D31"/>
    <mergeCell ref="G31:J31"/>
    <mergeCell ref="B30:D30"/>
    <mergeCell ref="G30:J30"/>
    <mergeCell ref="A32:B32"/>
    <mergeCell ref="E32:H32"/>
    <mergeCell ref="B34:D34"/>
    <mergeCell ref="G34:J34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37"/>
  <sheetViews>
    <sheetView topLeftCell="A7" zoomScale="85" zoomScaleNormal="85" zoomScaleSheetLayoutView="100" workbookViewId="0">
      <selection activeCell="Q16" sqref="Q16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>
        <v>4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/>
      <c r="C14" s="9" t="str">
        <f>'1'!C14</f>
        <v>407C</v>
      </c>
      <c r="D14" s="9" t="str">
        <f>'1'!D14</f>
        <v>IGEM</v>
      </c>
      <c r="E14" s="9">
        <f>'1'!E14</f>
        <v>15</v>
      </c>
      <c r="F14" s="9"/>
      <c r="G14" s="9"/>
      <c r="H14" s="10"/>
      <c r="I14" s="9"/>
      <c r="J14" s="10"/>
      <c r="K14" s="9"/>
      <c r="L14" s="10"/>
      <c r="M14" s="9"/>
      <c r="N14" s="15"/>
    </row>
    <row r="15" spans="1:14" s="11" customFormat="1" ht="26.4" x14ac:dyDescent="0.25">
      <c r="A15" s="9" t="str">
        <f>'1'!A15</f>
        <v>ADMINISTRACION DE LA SALUD Y SEGURIDAD OCUPACIONAL</v>
      </c>
      <c r="B15" s="9"/>
      <c r="C15" s="9" t="str">
        <f>'1'!C15</f>
        <v>607B</v>
      </c>
      <c r="D15" s="9" t="str">
        <f>'1'!D15</f>
        <v>IGEM</v>
      </c>
      <c r="E15" s="9">
        <f>'1'!E15</f>
        <v>34</v>
      </c>
      <c r="F15" s="9"/>
      <c r="G15" s="9"/>
      <c r="H15" s="10"/>
      <c r="I15" s="9"/>
      <c r="J15" s="10"/>
      <c r="K15" s="9"/>
      <c r="L15" s="10"/>
      <c r="M15" s="9"/>
      <c r="N15" s="15"/>
    </row>
    <row r="16" spans="1:14" s="11" customFormat="1" x14ac:dyDescent="0.25">
      <c r="A16" s="9" t="str">
        <f>'1'!A16</f>
        <v>CADENA DE SUMINISTROS</v>
      </c>
      <c r="B16" s="9"/>
      <c r="C16" s="9" t="str">
        <f>'1'!C16</f>
        <v>807B</v>
      </c>
      <c r="D16" s="9" t="str">
        <f>'1'!D16</f>
        <v>IGEM</v>
      </c>
      <c r="E16" s="9">
        <f>'1'!E16</f>
        <v>18</v>
      </c>
      <c r="F16" s="9"/>
      <c r="G16" s="9"/>
      <c r="H16" s="10"/>
      <c r="I16" s="9"/>
      <c r="J16" s="10"/>
      <c r="K16" s="9"/>
      <c r="L16" s="10"/>
      <c r="M16" s="9"/>
      <c r="N16" s="15"/>
    </row>
    <row r="17" spans="1:14" s="11" customFormat="1" x14ac:dyDescent="0.25">
      <c r="A17" s="9"/>
      <c r="B17" s="9"/>
      <c r="C17" s="9"/>
      <c r="D17" s="9"/>
      <c r="E17" s="9"/>
      <c r="F17" s="9"/>
      <c r="G17" s="9"/>
      <c r="H17" s="10"/>
      <c r="I17" s="9"/>
      <c r="J17" s="10"/>
      <c r="K17" s="9"/>
      <c r="L17" s="10"/>
      <c r="M17" s="9"/>
      <c r="N17" s="15"/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67</v>
      </c>
      <c r="F28" s="17">
        <f>SUM(F14:F27)</f>
        <v>0</v>
      </c>
      <c r="G28" s="17">
        <f>SUM(G14:G27)</f>
        <v>0</v>
      </c>
      <c r="H28" s="18">
        <f>SUM(F28:G28)/E28</f>
        <v>0</v>
      </c>
      <c r="I28" s="17">
        <f t="shared" ref="I28" si="0">(E28-SUM(F28:G28))-K28</f>
        <v>67</v>
      </c>
      <c r="J28" s="18">
        <f t="shared" ref="J28" si="1">I28/E28</f>
        <v>1</v>
      </c>
      <c r="K28" s="17">
        <f>SUM(K14:K27)</f>
        <v>0</v>
      </c>
      <c r="L28" s="18">
        <f t="shared" ref="L28" si="2">K28/E28</f>
        <v>0</v>
      </c>
      <c r="M28" s="17" t="e">
        <f>AVERAGE(M14:M27)</f>
        <v>#DIV/0!</v>
      </c>
      <c r="N28" s="19" t="e">
        <f>AVERAGE(N14:N27)</f>
        <v>#DIV/0!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37"/>
  <sheetViews>
    <sheetView zoomScale="85" zoomScaleNormal="85" zoomScaleSheetLayoutView="100" workbookViewId="0">
      <selection activeCell="A18" sqref="A18:N18"/>
    </sheetView>
  </sheetViews>
  <sheetFormatPr baseColWidth="10" defaultColWidth="11.44140625" defaultRowHeight="13.2" x14ac:dyDescent="0.25"/>
  <cols>
    <col min="1" max="1" width="38.5546875" style="1" bestFit="1" customWidth="1"/>
    <col min="2" max="2" width="4.6640625" style="1" bestFit="1" customWidth="1"/>
    <col min="3" max="3" width="5.5546875" style="1" bestFit="1" customWidth="1"/>
    <col min="4" max="4" width="21.88671875" style="1" customWidth="1"/>
    <col min="5" max="5" width="9.44140625" style="1" customWidth="1"/>
    <col min="6" max="12" width="7.5546875" style="1" customWidth="1"/>
    <col min="13" max="16384" width="11.44140625" style="1"/>
  </cols>
  <sheetData>
    <row r="1" spans="1:14" ht="62.25" customHeight="1" x14ac:dyDescent="0.25">
      <c r="B1" s="39" t="s">
        <v>0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x14ac:dyDescent="0.25">
      <c r="A2" s="2"/>
      <c r="B2" s="2"/>
      <c r="C2" s="2"/>
      <c r="E2" s="2"/>
      <c r="F2" s="2"/>
      <c r="G2" s="2"/>
      <c r="H2" s="2"/>
      <c r="I2" s="2"/>
      <c r="J2" s="2"/>
      <c r="K2" s="2"/>
    </row>
    <row r="3" spans="1:14" x14ac:dyDescent="0.25">
      <c r="A3" s="26" t="s">
        <v>30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4" x14ac:dyDescent="0.25">
      <c r="A5" s="26" t="s">
        <v>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</row>
    <row r="6" spans="1:14" x14ac:dyDescent="0.25">
      <c r="A6" s="37" t="s">
        <v>2</v>
      </c>
      <c r="B6" s="37"/>
      <c r="C6" s="37"/>
      <c r="D6" s="37"/>
      <c r="E6" s="38"/>
      <c r="F6" s="38"/>
      <c r="G6" s="38"/>
      <c r="H6" s="38"/>
      <c r="I6" s="3"/>
      <c r="J6" s="3"/>
      <c r="K6" s="3"/>
      <c r="L6" s="3"/>
      <c r="M6" s="3"/>
      <c r="N6" s="3"/>
    </row>
    <row r="7" spans="1:14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4" ht="14.4" x14ac:dyDescent="0.3">
      <c r="A8" s="4" t="s">
        <v>3</v>
      </c>
      <c r="B8" s="28" t="s">
        <v>29</v>
      </c>
      <c r="C8" s="28"/>
      <c r="D8" s="14" t="s">
        <v>5</v>
      </c>
      <c r="E8" s="20">
        <f>'1'!E8</f>
        <v>3</v>
      </c>
      <c r="F8"/>
      <c r="G8" s="4" t="s">
        <v>6</v>
      </c>
      <c r="H8" s="20">
        <f>'1'!H8</f>
        <v>3</v>
      </c>
      <c r="I8" s="34" t="s">
        <v>7</v>
      </c>
      <c r="J8" s="34"/>
      <c r="K8" s="34"/>
      <c r="L8" s="28" t="str">
        <f>'1'!L8</f>
        <v>FEBRERO-JUNIO 2025</v>
      </c>
      <c r="M8" s="28"/>
      <c r="N8" s="28"/>
    </row>
    <row r="10" spans="1:14" x14ac:dyDescent="0.25">
      <c r="A10" s="4" t="s">
        <v>8</v>
      </c>
      <c r="B10" s="28" t="str">
        <f>'1'!B10</f>
        <v>AGEO GUEVARA LORA</v>
      </c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4" ht="13.8" thickBot="1" x14ac:dyDescent="0.3">
      <c r="B11" s="6"/>
      <c r="C11" s="6"/>
      <c r="E11" s="6"/>
      <c r="F11" s="6"/>
      <c r="G11" s="6"/>
      <c r="H11" s="6"/>
      <c r="I11" s="6"/>
      <c r="J11" s="6"/>
      <c r="K11" s="6"/>
    </row>
    <row r="12" spans="1:14" x14ac:dyDescent="0.25">
      <c r="A12" s="35" t="s">
        <v>9</v>
      </c>
      <c r="B12" s="32" t="s">
        <v>10</v>
      </c>
      <c r="C12" s="32" t="s">
        <v>11</v>
      </c>
      <c r="D12" s="23" t="s">
        <v>12</v>
      </c>
      <c r="E12" s="23" t="s">
        <v>13</v>
      </c>
      <c r="F12" s="23" t="s">
        <v>14</v>
      </c>
      <c r="G12" s="23"/>
      <c r="H12" s="23" t="s">
        <v>15</v>
      </c>
      <c r="I12" s="23" t="s">
        <v>16</v>
      </c>
      <c r="J12" s="23" t="s">
        <v>17</v>
      </c>
      <c r="K12" s="23" t="s">
        <v>18</v>
      </c>
      <c r="L12" s="23" t="s">
        <v>19</v>
      </c>
      <c r="M12" s="23" t="s">
        <v>20</v>
      </c>
      <c r="N12" s="29" t="s">
        <v>21</v>
      </c>
    </row>
    <row r="13" spans="1:14" x14ac:dyDescent="0.25">
      <c r="A13" s="36"/>
      <c r="B13" s="33"/>
      <c r="C13" s="33"/>
      <c r="D13" s="24"/>
      <c r="E13" s="24"/>
      <c r="F13" s="7" t="s">
        <v>22</v>
      </c>
      <c r="G13" s="7" t="s">
        <v>23</v>
      </c>
      <c r="H13" s="24"/>
      <c r="I13" s="24"/>
      <c r="J13" s="24"/>
      <c r="K13" s="24"/>
      <c r="L13" s="24"/>
      <c r="M13" s="24"/>
      <c r="N13" s="30"/>
    </row>
    <row r="14" spans="1:14" s="11" customFormat="1" x14ac:dyDescent="0.25">
      <c r="A14" s="9" t="str">
        <f>'1'!A14</f>
        <v>INGENIERIA ECONOMICA</v>
      </c>
      <c r="B14" s="9"/>
      <c r="C14" s="9" t="str">
        <f>'1'!C14</f>
        <v>407C</v>
      </c>
      <c r="D14" s="9" t="str">
        <f>'1'!D14</f>
        <v>IGEM</v>
      </c>
      <c r="E14" s="9">
        <f>'1'!E14</f>
        <v>15</v>
      </c>
      <c r="F14" s="9">
        <v>15</v>
      </c>
      <c r="G14" s="9">
        <v>0</v>
      </c>
      <c r="H14" s="10">
        <f t="shared" ref="H14:H17" si="0">F14/E14</f>
        <v>1</v>
      </c>
      <c r="I14" s="9">
        <f t="shared" ref="I14:I28" si="1">(E14-SUM(F14:G14))-K14</f>
        <v>0</v>
      </c>
      <c r="J14" s="10">
        <f t="shared" ref="J14:J28" si="2">I14/E14</f>
        <v>0</v>
      </c>
      <c r="K14" s="9">
        <v>0</v>
      </c>
      <c r="L14" s="10">
        <f t="shared" ref="L14:L28" si="3">K14/E14</f>
        <v>0</v>
      </c>
      <c r="M14" s="9">
        <v>100</v>
      </c>
      <c r="N14" s="15">
        <v>1</v>
      </c>
    </row>
    <row r="15" spans="1:14" s="11" customFormat="1" ht="26.4" x14ac:dyDescent="0.25">
      <c r="A15" s="9" t="str">
        <f>'1'!A15</f>
        <v>ADMINISTRACION DE LA SALUD Y SEGURIDAD OCUPACIONAL</v>
      </c>
      <c r="B15" s="9"/>
      <c r="C15" s="9" t="str">
        <f>'1'!C15</f>
        <v>607B</v>
      </c>
      <c r="D15" s="9" t="str">
        <f>'1'!D15</f>
        <v>IGEM</v>
      </c>
      <c r="E15" s="9">
        <f>'1'!E15</f>
        <v>34</v>
      </c>
      <c r="F15" s="9">
        <v>6</v>
      </c>
      <c r="G15" s="9">
        <v>0</v>
      </c>
      <c r="H15" s="10">
        <f t="shared" si="0"/>
        <v>0.17647058823529413</v>
      </c>
      <c r="I15" s="9">
        <f t="shared" si="1"/>
        <v>28</v>
      </c>
      <c r="J15" s="10">
        <f t="shared" si="2"/>
        <v>0.82352941176470584</v>
      </c>
      <c r="K15" s="9">
        <v>0</v>
      </c>
      <c r="L15" s="10">
        <f t="shared" si="3"/>
        <v>0</v>
      </c>
      <c r="M15" s="9">
        <v>98</v>
      </c>
      <c r="N15" s="15">
        <v>0.83</v>
      </c>
    </row>
    <row r="16" spans="1:14" s="11" customFormat="1" x14ac:dyDescent="0.25">
      <c r="A16" s="9" t="str">
        <f>'1'!A16</f>
        <v>CADENA DE SUMINISTROS</v>
      </c>
      <c r="B16" s="9"/>
      <c r="C16" s="9" t="str">
        <f>'1'!C16</f>
        <v>807B</v>
      </c>
      <c r="D16" s="9" t="str">
        <f>'1'!D16</f>
        <v>IGEM</v>
      </c>
      <c r="E16" s="9">
        <f>'1'!E16</f>
        <v>18</v>
      </c>
      <c r="F16" s="9">
        <v>17</v>
      </c>
      <c r="G16" s="9">
        <v>0</v>
      </c>
      <c r="H16" s="10">
        <f t="shared" si="0"/>
        <v>0.94444444444444442</v>
      </c>
      <c r="I16" s="9">
        <f t="shared" si="1"/>
        <v>1</v>
      </c>
      <c r="J16" s="10">
        <f t="shared" si="2"/>
        <v>5.5555555555555552E-2</v>
      </c>
      <c r="K16" s="9">
        <v>0</v>
      </c>
      <c r="L16" s="10">
        <f t="shared" si="3"/>
        <v>0</v>
      </c>
      <c r="M16" s="9">
        <v>100</v>
      </c>
      <c r="N16" s="15">
        <v>1</v>
      </c>
    </row>
    <row r="17" spans="1:14" s="11" customFormat="1" x14ac:dyDescent="0.25">
      <c r="A17" s="9">
        <f>'1'!A17</f>
        <v>0</v>
      </c>
      <c r="B17" s="9"/>
      <c r="C17" s="9">
        <f>'1'!C17</f>
        <v>0</v>
      </c>
      <c r="D17" s="9">
        <f>'1'!D17</f>
        <v>0</v>
      </c>
      <c r="E17" s="9">
        <f>'1'!E17</f>
        <v>0</v>
      </c>
      <c r="F17" s="9">
        <v>25</v>
      </c>
      <c r="G17" s="9">
        <v>0</v>
      </c>
      <c r="H17" s="10" t="e">
        <f t="shared" si="0"/>
        <v>#DIV/0!</v>
      </c>
      <c r="I17" s="9">
        <f t="shared" si="1"/>
        <v>-25</v>
      </c>
      <c r="J17" s="10" t="e">
        <f t="shared" si="2"/>
        <v>#DIV/0!</v>
      </c>
      <c r="K17" s="9">
        <v>0</v>
      </c>
      <c r="L17" s="10" t="e">
        <f t="shared" si="3"/>
        <v>#DIV/0!</v>
      </c>
      <c r="M17" s="9">
        <v>100</v>
      </c>
      <c r="N17" s="15">
        <v>1</v>
      </c>
    </row>
    <row r="18" spans="1:14" s="11" customFormat="1" x14ac:dyDescent="0.25">
      <c r="A18" s="9"/>
      <c r="B18" s="9"/>
      <c r="C18" s="9"/>
      <c r="D18" s="9"/>
      <c r="E18" s="9"/>
      <c r="F18" s="9"/>
      <c r="G18" s="9"/>
      <c r="H18" s="10"/>
      <c r="I18" s="9"/>
      <c r="J18" s="10"/>
      <c r="K18" s="9"/>
      <c r="L18" s="10"/>
      <c r="M18" s="9"/>
      <c r="N18" s="15"/>
    </row>
    <row r="19" spans="1:14" s="11" customFormat="1" x14ac:dyDescent="0.25">
      <c r="A19" s="9"/>
      <c r="B19" s="9"/>
      <c r="C19" s="9"/>
      <c r="D19" s="9"/>
      <c r="E19" s="9"/>
      <c r="F19" s="9"/>
      <c r="G19" s="9"/>
      <c r="H19" s="10"/>
      <c r="I19" s="9"/>
      <c r="J19" s="10"/>
      <c r="K19" s="9"/>
      <c r="L19" s="10"/>
      <c r="M19" s="9"/>
      <c r="N19" s="15"/>
    </row>
    <row r="20" spans="1:14" s="11" customFormat="1" x14ac:dyDescent="0.25">
      <c r="A20" s="9"/>
      <c r="B20" s="9"/>
      <c r="C20" s="9"/>
      <c r="D20" s="9"/>
      <c r="E20" s="9"/>
      <c r="F20" s="9"/>
      <c r="G20" s="9"/>
      <c r="H20" s="10"/>
      <c r="I20" s="9"/>
      <c r="J20" s="10"/>
      <c r="K20" s="9"/>
      <c r="L20" s="10"/>
      <c r="M20" s="9"/>
      <c r="N20" s="15"/>
    </row>
    <row r="21" spans="1:14" s="11" customFormat="1" x14ac:dyDescent="0.25">
      <c r="A21" s="9"/>
      <c r="B21" s="9"/>
      <c r="C21" s="9"/>
      <c r="D21" s="9"/>
      <c r="E21" s="9"/>
      <c r="F21" s="9"/>
      <c r="G21" s="9"/>
      <c r="H21" s="10"/>
      <c r="I21" s="9"/>
      <c r="J21" s="10"/>
      <c r="K21" s="9"/>
      <c r="L21" s="10"/>
      <c r="M21" s="9"/>
      <c r="N21" s="15"/>
    </row>
    <row r="22" spans="1:14" s="11" customFormat="1" x14ac:dyDescent="0.25">
      <c r="A22" s="9"/>
      <c r="B22" s="9"/>
      <c r="C22" s="9"/>
      <c r="D22" s="9"/>
      <c r="E22" s="9"/>
      <c r="F22" s="9"/>
      <c r="G22" s="9"/>
      <c r="H22" s="10"/>
      <c r="I22" s="9"/>
      <c r="J22" s="10"/>
      <c r="K22" s="9"/>
      <c r="L22" s="10"/>
      <c r="M22" s="9"/>
      <c r="N22" s="15"/>
    </row>
    <row r="23" spans="1:14" s="11" customFormat="1" x14ac:dyDescent="0.25">
      <c r="A23" s="9"/>
      <c r="B23" s="9"/>
      <c r="C23" s="9"/>
      <c r="D23" s="9"/>
      <c r="E23" s="9"/>
      <c r="F23" s="9"/>
      <c r="G23" s="9"/>
      <c r="H23" s="10"/>
      <c r="I23" s="9"/>
      <c r="J23" s="10"/>
      <c r="K23" s="9"/>
      <c r="L23" s="10"/>
      <c r="M23" s="9"/>
      <c r="N23" s="15"/>
    </row>
    <row r="24" spans="1:14" s="11" customFormat="1" x14ac:dyDescent="0.25">
      <c r="A24" s="9"/>
      <c r="B24" s="9"/>
      <c r="C24" s="9"/>
      <c r="D24" s="9"/>
      <c r="E24" s="9"/>
      <c r="F24" s="9"/>
      <c r="G24" s="9"/>
      <c r="H24" s="10"/>
      <c r="I24" s="9"/>
      <c r="J24" s="10"/>
      <c r="K24" s="9"/>
      <c r="L24" s="10"/>
      <c r="M24" s="9"/>
      <c r="N24" s="15"/>
    </row>
    <row r="25" spans="1:14" s="11" customFormat="1" x14ac:dyDescent="0.25">
      <c r="A25" s="9"/>
      <c r="B25" s="9"/>
      <c r="C25" s="9"/>
      <c r="D25" s="9"/>
      <c r="E25" s="9"/>
      <c r="F25" s="9"/>
      <c r="G25" s="9"/>
      <c r="H25" s="10"/>
      <c r="I25" s="9"/>
      <c r="J25" s="10"/>
      <c r="K25" s="9"/>
      <c r="L25" s="10"/>
      <c r="M25" s="9"/>
      <c r="N25" s="15"/>
    </row>
    <row r="26" spans="1:14" s="11" customFormat="1" x14ac:dyDescent="0.25">
      <c r="A26" s="9"/>
      <c r="B26" s="9"/>
      <c r="C26" s="9"/>
      <c r="D26" s="9"/>
      <c r="E26" s="9"/>
      <c r="F26" s="9"/>
      <c r="G26" s="9"/>
      <c r="H26" s="10"/>
      <c r="I26" s="9"/>
      <c r="J26" s="10"/>
      <c r="K26" s="9"/>
      <c r="L26" s="10"/>
      <c r="M26" s="9"/>
      <c r="N26" s="15"/>
    </row>
    <row r="27" spans="1:14" s="11" customFormat="1" ht="16.5" customHeight="1" x14ac:dyDescent="0.25">
      <c r="A27" s="9"/>
      <c r="B27" s="9"/>
      <c r="C27" s="9"/>
      <c r="D27" s="9"/>
      <c r="E27" s="9"/>
      <c r="F27" s="9"/>
      <c r="G27" s="9"/>
      <c r="H27" s="10"/>
      <c r="I27" s="9"/>
      <c r="J27" s="10"/>
      <c r="K27" s="9"/>
      <c r="L27" s="10"/>
      <c r="M27" s="9"/>
      <c r="N27" s="15"/>
    </row>
    <row r="28" spans="1:14" ht="13.8" thickBot="1" x14ac:dyDescent="0.3">
      <c r="A28" s="16" t="s">
        <v>24</v>
      </c>
      <c r="B28" s="17" t="s">
        <v>25</v>
      </c>
      <c r="C28" s="17" t="s">
        <v>25</v>
      </c>
      <c r="D28" s="17" t="s">
        <v>25</v>
      </c>
      <c r="E28" s="17">
        <f>SUM(E14:E27)</f>
        <v>67</v>
      </c>
      <c r="F28" s="17">
        <f>SUM(F14:F27)</f>
        <v>63</v>
      </c>
      <c r="G28" s="17">
        <f>SUM(G14:G27)</f>
        <v>0</v>
      </c>
      <c r="H28" s="18">
        <f>SUM(F28:G28)/E28</f>
        <v>0.94029850746268662</v>
      </c>
      <c r="I28" s="17">
        <f t="shared" si="1"/>
        <v>4</v>
      </c>
      <c r="J28" s="18">
        <f t="shared" si="2"/>
        <v>5.9701492537313432E-2</v>
      </c>
      <c r="K28" s="17">
        <f>SUM(K14:K27)</f>
        <v>0</v>
      </c>
      <c r="L28" s="18">
        <f t="shared" si="3"/>
        <v>0</v>
      </c>
      <c r="M28" s="17">
        <f>AVERAGE(M14:M27)</f>
        <v>99.5</v>
      </c>
      <c r="N28" s="19">
        <f>AVERAGE(N14:N27)</f>
        <v>0.95750000000000002</v>
      </c>
    </row>
    <row r="30" spans="1:14" ht="120" customHeight="1" x14ac:dyDescent="0.25">
      <c r="A30" s="31" t="s">
        <v>26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</row>
    <row r="32" spans="1:14" x14ac:dyDescent="0.25">
      <c r="A32" s="12"/>
    </row>
    <row r="33" spans="1:10" x14ac:dyDescent="0.25">
      <c r="B33" s="25" t="s">
        <v>27</v>
      </c>
      <c r="C33" s="25"/>
      <c r="D33" s="25"/>
      <c r="G33" s="26" t="s">
        <v>28</v>
      </c>
      <c r="H33" s="26"/>
      <c r="I33" s="26"/>
      <c r="J33" s="26"/>
    </row>
    <row r="34" spans="1:10" ht="62.25" customHeight="1" x14ac:dyDescent="0.25">
      <c r="B34" s="27"/>
      <c r="C34" s="27"/>
      <c r="D34" s="27"/>
      <c r="G34" s="28"/>
      <c r="H34" s="28"/>
      <c r="I34" s="28"/>
      <c r="J34" s="28"/>
    </row>
    <row r="35" spans="1:10" hidden="1" x14ac:dyDescent="0.25">
      <c r="A35" s="21" t="e">
        <v>#REF!</v>
      </c>
      <c r="B35" s="21"/>
      <c r="C35" s="6"/>
      <c r="E35" s="21"/>
      <c r="F35" s="21"/>
      <c r="G35" s="21"/>
      <c r="H35" s="21"/>
    </row>
    <row r="36" spans="1:10" hidden="1" x14ac:dyDescent="0.25"/>
    <row r="37" spans="1:10" ht="45" customHeight="1" x14ac:dyDescent="0.25">
      <c r="B37" s="22" t="str">
        <f>B10</f>
        <v>AGEO GUEVARA LORA</v>
      </c>
      <c r="C37" s="22"/>
      <c r="D37" s="22"/>
      <c r="E37" s="13"/>
      <c r="F37" s="13"/>
      <c r="G37" s="22"/>
      <c r="H37" s="22"/>
      <c r="I37" s="22"/>
      <c r="J37" s="22"/>
    </row>
  </sheetData>
  <mergeCells count="31">
    <mergeCell ref="B8:C8"/>
    <mergeCell ref="I8:K8"/>
    <mergeCell ref="L8:N8"/>
    <mergeCell ref="B1:N1"/>
    <mergeCell ref="A3:N3"/>
    <mergeCell ref="A5:N5"/>
    <mergeCell ref="A6:D6"/>
    <mergeCell ref="E6:H6"/>
    <mergeCell ref="B10:L10"/>
    <mergeCell ref="A12:A13"/>
    <mergeCell ref="B12:B13"/>
    <mergeCell ref="C12:C13"/>
    <mergeCell ref="D12:D13"/>
    <mergeCell ref="E12:E13"/>
    <mergeCell ref="F12:G12"/>
    <mergeCell ref="H12:H13"/>
    <mergeCell ref="I12:I13"/>
    <mergeCell ref="J12:J13"/>
    <mergeCell ref="K12:K13"/>
    <mergeCell ref="L12:L13"/>
    <mergeCell ref="N12:N13"/>
    <mergeCell ref="A30:N30"/>
    <mergeCell ref="B34:D34"/>
    <mergeCell ref="G34:J34"/>
    <mergeCell ref="B33:D33"/>
    <mergeCell ref="G33:J33"/>
    <mergeCell ref="A35:B35"/>
    <mergeCell ref="E35:H35"/>
    <mergeCell ref="B37:D37"/>
    <mergeCell ref="G37:J37"/>
    <mergeCell ref="M12:M13"/>
  </mergeCells>
  <pageMargins left="0.70866141732283472" right="0.70866141732283472" top="0.74803149606299213" bottom="1.05125" header="0.31496062992125984" footer="0.31496062992125984"/>
  <pageSetup scale="72" orientation="landscape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8B50AB-37A8-47AD-BE65-C86966291FA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3C3CB0B-ECBB-4BD2-AEB6-034A4C82F1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</vt:lpstr>
      <vt:lpstr>2</vt:lpstr>
      <vt:lpstr>3</vt:lpstr>
      <vt:lpstr>4</vt:lpstr>
      <vt:lpstr>Final</vt:lpstr>
      <vt:lpstr>'1'!Área_de_impresión</vt:lpstr>
      <vt:lpstr>'2'!Área_de_impresión</vt:lpstr>
      <vt:lpstr>'3'!Área_de_impresión</vt:lpstr>
      <vt:lpstr>'4'!Área_de_impresión</vt:lpstr>
      <vt:lpstr>Final!Área_de_impresión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Rubén Trejo Lozano</dc:creator>
  <cp:keywords/>
  <dc:description/>
  <cp:lastModifiedBy>ageo guevara</cp:lastModifiedBy>
  <cp:revision/>
  <dcterms:created xsi:type="dcterms:W3CDTF">2021-11-22T14:45:25Z</dcterms:created>
  <dcterms:modified xsi:type="dcterms:W3CDTF">2025-05-16T21:30:46Z</dcterms:modified>
  <cp:category/>
  <cp:contentStatus/>
</cp:coreProperties>
</file>