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26ddd7476844c851/Documentos/ITSSAT/Febrero-junio 2025/Reportes/Reportes/"/>
    </mc:Choice>
  </mc:AlternateContent>
  <xr:revisionPtr revIDLastSave="3" documentId="8_{745A6404-13B1-43F2-B3D4-315AE1E3603A}" xr6:coauthVersionLast="47" xr6:coauthVersionMax="47" xr10:uidLastSave="{AA54F60B-2147-4055-8DBA-31BF51F15ADD}"/>
  <bookViews>
    <workbookView xWindow="-108" yWindow="-108" windowWidth="23256" windowHeight="13896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24" l="1"/>
  <c r="N16" i="24"/>
  <c r="N15" i="24"/>
  <c r="N28" i="25"/>
  <c r="M28" i="25"/>
  <c r="K28" i="25"/>
  <c r="G28" i="25"/>
  <c r="F28" i="25"/>
  <c r="E16" i="25"/>
  <c r="J16" i="25" s="1"/>
  <c r="D16" i="25"/>
  <c r="C16" i="25"/>
  <c r="A16" i="25"/>
  <c r="E15" i="25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M28" i="24"/>
  <c r="K28" i="24"/>
  <c r="G28" i="24"/>
  <c r="F28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D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N28" i="24" l="1"/>
  <c r="L14" i="25"/>
  <c r="L15" i="25"/>
  <c r="L16" i="25"/>
  <c r="H14" i="25"/>
  <c r="H15" i="25"/>
  <c r="H16" i="25"/>
  <c r="E28" i="25"/>
  <c r="E28" i="24"/>
  <c r="E28" i="23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<sst xmlns="http://schemas.openxmlformats.org/spreadsheetml/2006/main" count="208" uniqueCount="49">
  <si>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</si>
  <si>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</si>
  <si>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</si>
  <si>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</si>
  <si>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</si>
  <si>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</si>
  <si>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</si>
  <si>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</si>
  <si>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</si>
  <si>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</si>
  <si>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</si>
  <si>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</si>
  <si>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</si>
  <si>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</si>
  <si>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</si>
  <si>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</si>
  <si>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</si>
  <si>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</si>
  <si>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</si>
  <si>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</si>
  <si>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</si>
  <si>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</si>
  <si>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</si>
  <si>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</si>
  <si>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</si>
  <si>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</si>
  <si>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</si>
  <si>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</si>
  <si>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</si>
  <si>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</si>
  <si>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</si>
  <si>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GESTIÓN EMPRESARIAL</t>
  </si>
  <si>
    <t>AGEO GUEVARA LORA</t>
  </si>
  <si>
    <t>IGEM</t>
  </si>
  <si>
    <t>INGENIERIA ECONOMICA</t>
  </si>
  <si>
    <t>ADMINISTRACION DE LA SALUD Y SEGURIDAD OCUPACIONAL</t>
  </si>
  <si>
    <t>607B</t>
  </si>
  <si>
    <t>SE</t>
  </si>
  <si>
    <t>II</t>
  </si>
  <si>
    <t>III</t>
  </si>
  <si>
    <t>FEBRERO-JUNIO 2025</t>
  </si>
  <si>
    <t>407C</t>
  </si>
  <si>
    <t>CADENA DE SUMINISTROS</t>
  </si>
  <si>
    <t>807B</t>
  </si>
  <si>
    <t>IV</t>
  </si>
  <si>
    <t>CADENA DE  SUMINISTROS</t>
  </si>
  <si>
    <t>V</t>
  </si>
  <si>
    <t>I.G.E. YATZARET ORTEGA ESCALERA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</si>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</sst>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P17" sqref="P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28" t="s">
        <v>40</v>
      </c>
      <c r="M8" s="28"/>
      <c r="N8" s="28"/>
    </row>
    <row r="10" spans="1:14" x14ac:dyDescent="0.25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34</v>
      </c>
      <c r="B14" s="9" t="s">
        <v>37</v>
      </c>
      <c r="C14" s="9" t="s">
        <v>41</v>
      </c>
      <c r="D14" s="9" t="s">
        <v>33</v>
      </c>
      <c r="E14" s="9">
        <v>15</v>
      </c>
      <c r="F14" s="9">
        <v>35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8" t="s">
        <v>35</v>
      </c>
      <c r="B15" s="9" t="s">
        <v>37</v>
      </c>
      <c r="C15" s="9" t="s">
        <v>36</v>
      </c>
      <c r="D15" s="9" t="s">
        <v>33</v>
      </c>
      <c r="E15" s="9">
        <v>34</v>
      </c>
      <c r="F15" s="9">
        <v>19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 t="s">
        <v>42</v>
      </c>
      <c r="B16" s="9" t="s">
        <v>21</v>
      </c>
      <c r="C16" s="9" t="s">
        <v>43</v>
      </c>
      <c r="D16" s="9" t="s">
        <v>33</v>
      </c>
      <c r="E16" s="9">
        <v>18</v>
      </c>
      <c r="F16" s="9">
        <v>15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70</v>
      </c>
      <c r="N16" s="15">
        <v>0.83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67</v>
      </c>
      <c r="F28" s="17">
        <f>SUM(F14:F27)</f>
        <v>69</v>
      </c>
      <c r="G28" s="17">
        <f>SUM(G14:G27)</f>
        <v>0</v>
      </c>
      <c r="H28" s="18"/>
      <c r="I28" s="17">
        <f t="shared" ref="I28" si="0">(E28-SUM(F28:G28))-K28</f>
        <v>-2</v>
      </c>
      <c r="J28" s="18">
        <f t="shared" ref="J28" si="1">I28/E28</f>
        <v>-2.9850746268656716E-2</v>
      </c>
      <c r="K28" s="17">
        <f>SUM(K14:K27)</f>
        <v>0</v>
      </c>
      <c r="L28" s="18">
        <f t="shared" ref="L28" si="2">K28/E28</f>
        <v>0</v>
      </c>
      <c r="M28" s="17">
        <f>AVERAGE(M14:M27)</f>
        <v>70</v>
      </c>
      <c r="N28" s="19">
        <f>AVERAGE(N14:N27)</f>
        <v>0.83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" zoomScale="85" zoomScaleNormal="85" zoomScaleSheetLayoutView="100" workbookViewId="0">
      <selection activeCell="Q15" sqref="Q1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INGENIERIA ECONOMICA</v>
      </c>
      <c r="B14" s="9" t="s">
        <v>21</v>
      </c>
      <c r="C14" s="9" t="str">
        <f>'1'!C14</f>
        <v>407C</v>
      </c>
      <c r="D14" s="9" t="str">
        <f>'1'!D14</f>
        <v>IGEM</v>
      </c>
      <c r="E14" s="9">
        <v>15</v>
      </c>
      <c r="F14" s="9">
        <v>15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ADMINISTRACION DE LA SALUD Y SEGURIDAD OCUPACIONAL</v>
      </c>
      <c r="B15" s="9" t="s">
        <v>21</v>
      </c>
      <c r="C15" s="9" t="str">
        <f>'1'!C15</f>
        <v>607B</v>
      </c>
      <c r="D15" s="9" t="str">
        <f>'1'!D15</f>
        <v>IGEM</v>
      </c>
      <c r="E15" s="9">
        <v>34</v>
      </c>
      <c r="F15" s="9">
        <v>28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86</v>
      </c>
      <c r="N15" s="15">
        <v>0.91</v>
      </c>
    </row>
    <row r="16" spans="1:14" s="11" customFormat="1" x14ac:dyDescent="0.25">
      <c r="A16" s="9" t="str">
        <f>'1'!A16</f>
        <v>CADENA DE SUMINISTROS</v>
      </c>
      <c r="B16" s="9" t="s">
        <v>37</v>
      </c>
      <c r="C16" s="9" t="str">
        <f>'1'!C16</f>
        <v>807B</v>
      </c>
      <c r="D16" s="9" t="str">
        <f>'1'!D16</f>
        <v>IGEM</v>
      </c>
      <c r="E16" s="9">
        <v>18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 t="s">
        <v>34</v>
      </c>
      <c r="B17" s="9" t="s">
        <v>38</v>
      </c>
      <c r="C17" s="9" t="s">
        <v>41</v>
      </c>
      <c r="D17" s="9" t="s">
        <v>33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58</v>
      </c>
      <c r="G28" s="17">
        <f>SUM(G14:G27)</f>
        <v>0</v>
      </c>
      <c r="H28" s="18">
        <f>SUM(F28:G28)/E28</f>
        <v>0.70731707317073167</v>
      </c>
      <c r="I28" s="17">
        <f t="shared" ref="I28" si="0">(E28-SUM(F28:G28))-K28</f>
        <v>24</v>
      </c>
      <c r="J28" s="18">
        <f t="shared" ref="J28" si="1">I28/E28</f>
        <v>0.29268292682926828</v>
      </c>
      <c r="K28" s="17">
        <f>SUM(K14:K27)</f>
        <v>0</v>
      </c>
      <c r="L28" s="18">
        <f t="shared" ref="L28" si="2">K28/E28</f>
        <v>0</v>
      </c>
      <c r="M28" s="17">
        <f>AVERAGE(M14:M27)</f>
        <v>95.333333333333329</v>
      </c>
      <c r="N28" s="19">
        <f>AVERAGE(N14:N27)</f>
        <v>0.97000000000000008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B19" sqref="B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INGENIERIA ECONOMICA</v>
      </c>
      <c r="B14" s="9" t="s">
        <v>39</v>
      </c>
      <c r="C14" s="9" t="str">
        <f>'1'!C14</f>
        <v>407C</v>
      </c>
      <c r="D14" s="9" t="str">
        <f>'1'!D14</f>
        <v>IGEM</v>
      </c>
      <c r="E14" s="9">
        <f>'1'!E14</f>
        <v>15</v>
      </c>
      <c r="F14" s="9">
        <v>15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ADMINISTRACION DE LA SALUD Y SEGURIDAD OCUPACIONAL</v>
      </c>
      <c r="B15" s="9" t="s">
        <v>39</v>
      </c>
      <c r="C15" s="9" t="str">
        <f>'1'!C15</f>
        <v>607B</v>
      </c>
      <c r="D15" s="9" t="str">
        <f>'1'!D15</f>
        <v>IGEM</v>
      </c>
      <c r="E15" s="9">
        <f>'1'!E15</f>
        <v>34</v>
      </c>
      <c r="F15" s="9">
        <v>27</v>
      </c>
      <c r="G15" s="9"/>
      <c r="H15" s="10"/>
      <c r="I15" s="9">
        <v>7</v>
      </c>
      <c r="J15" s="10"/>
      <c r="K15" s="9">
        <v>0</v>
      </c>
      <c r="L15" s="10">
        <v>0</v>
      </c>
      <c r="M15" s="9">
        <v>80</v>
      </c>
      <c r="N15" s="15">
        <v>0.8</v>
      </c>
    </row>
    <row r="16" spans="1:14" s="11" customFormat="1" ht="26.4" x14ac:dyDescent="0.25">
      <c r="A16" s="9" t="s">
        <v>35</v>
      </c>
      <c r="B16" s="9" t="s">
        <v>39</v>
      </c>
      <c r="C16" s="9" t="s">
        <v>36</v>
      </c>
      <c r="D16" s="9" t="str">
        <f>'1'!D16</f>
        <v>IGEM</v>
      </c>
      <c r="E16" s="9">
        <v>34</v>
      </c>
      <c r="F16" s="9">
        <v>27</v>
      </c>
      <c r="G16" s="9"/>
      <c r="H16" s="10"/>
      <c r="I16" s="9">
        <v>7</v>
      </c>
      <c r="J16" s="10"/>
      <c r="K16" s="9">
        <v>0</v>
      </c>
      <c r="L16" s="10">
        <v>0</v>
      </c>
      <c r="M16" s="9">
        <v>80</v>
      </c>
      <c r="N16" s="15">
        <v>0.8</v>
      </c>
    </row>
    <row r="17" spans="1:14" s="11" customFormat="1" x14ac:dyDescent="0.25">
      <c r="A17" s="9" t="s">
        <v>45</v>
      </c>
      <c r="B17" s="9" t="s">
        <v>38</v>
      </c>
      <c r="C17" s="9" t="s">
        <v>43</v>
      </c>
      <c r="D17" s="9" t="s">
        <v>33</v>
      </c>
      <c r="E17" s="9">
        <v>18</v>
      </c>
      <c r="F17" s="9">
        <v>18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100</v>
      </c>
      <c r="N17" s="15">
        <v>1</v>
      </c>
    </row>
    <row r="18" spans="1:14" s="11" customFormat="1" ht="26.4" x14ac:dyDescent="0.25">
      <c r="A18" s="9" t="s">
        <v>35</v>
      </c>
      <c r="B18" s="9" t="s">
        <v>44</v>
      </c>
      <c r="C18" s="9" t="s">
        <v>36</v>
      </c>
      <c r="D18" s="9" t="s">
        <v>33</v>
      </c>
      <c r="E18" s="9">
        <v>34</v>
      </c>
      <c r="F18" s="9">
        <v>28</v>
      </c>
      <c r="G18" s="9"/>
      <c r="H18" s="10"/>
      <c r="I18" s="9">
        <v>6</v>
      </c>
      <c r="J18" s="10"/>
      <c r="K18" s="9">
        <v>0</v>
      </c>
      <c r="L18" s="10">
        <v>0</v>
      </c>
      <c r="M18" s="9">
        <v>82</v>
      </c>
      <c r="N18" s="15">
        <v>0.82</v>
      </c>
    </row>
    <row r="19" spans="1:14" s="11" customFormat="1" x14ac:dyDescent="0.25">
      <c r="A19" s="9" t="s">
        <v>45</v>
      </c>
      <c r="B19" s="9" t="s">
        <v>39</v>
      </c>
      <c r="C19" s="9" t="s">
        <v>43</v>
      </c>
      <c r="D19" s="9" t="s">
        <v>33</v>
      </c>
      <c r="E19" s="9">
        <v>18</v>
      </c>
      <c r="F19" s="9">
        <v>18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100</v>
      </c>
      <c r="N19" s="15">
        <v>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153</v>
      </c>
      <c r="F28" s="17">
        <f>SUM(F14:F27)</f>
        <v>133</v>
      </c>
      <c r="G28" s="17">
        <f>SUM(G14:G27)</f>
        <v>0</v>
      </c>
      <c r="H28" s="18">
        <f>SUM(F28:G28)/E28</f>
        <v>0.86928104575163401</v>
      </c>
      <c r="I28" s="17">
        <f t="shared" ref="I28" si="0">(E28-SUM(F28:G28))-K28</f>
        <v>20</v>
      </c>
      <c r="J28" s="18">
        <f t="shared" ref="J28" si="1">I28/E28</f>
        <v>0.13071895424836602</v>
      </c>
      <c r="K28" s="17">
        <f>SUM(K14:K27)</f>
        <v>0</v>
      </c>
      <c r="L28" s="18">
        <f t="shared" ref="L28" si="2">K28/E28</f>
        <v>0</v>
      </c>
      <c r="M28" s="17">
        <f>AVERAGE(M14:M27)</f>
        <v>90.333333333333329</v>
      </c>
      <c r="N28" s="19">
        <f>AVERAGE(N14:N27)</f>
        <v>0.90333333333333332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1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INGENIERIA ECONOMICA</v>
      </c>
      <c r="B14" s="9" t="s">
        <v>44</v>
      </c>
      <c r="C14" s="9" t="str">
        <f>'1'!C14</f>
        <v>407C</v>
      </c>
      <c r="D14" s="9" t="str">
        <f>'1'!D14</f>
        <v>IGEM</v>
      </c>
      <c r="E14" s="9">
        <f>'1'!E14</f>
        <v>15</v>
      </c>
      <c r="F14" s="9">
        <v>15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ADMINISTRACION DE LA SALUD Y SEGURIDAD OCUPACIONAL</v>
      </c>
      <c r="B15" s="9" t="s">
        <v>46</v>
      </c>
      <c r="C15" s="9" t="str">
        <f>'1'!C15</f>
        <v>607B</v>
      </c>
      <c r="D15" s="9" t="str">
        <f>'1'!D15</f>
        <v>IGEM</v>
      </c>
      <c r="E15" s="9">
        <f>'1'!E15</f>
        <v>34</v>
      </c>
      <c r="F15" s="9">
        <v>27</v>
      </c>
      <c r="G15" s="9"/>
      <c r="H15" s="10"/>
      <c r="I15" s="9">
        <v>7</v>
      </c>
      <c r="J15" s="10"/>
      <c r="K15" s="9">
        <v>0</v>
      </c>
      <c r="L15" s="10">
        <v>0</v>
      </c>
      <c r="M15" s="9">
        <v>79</v>
      </c>
      <c r="N15" s="15">
        <f>27/E15</f>
        <v>0.79411764705882348</v>
      </c>
    </row>
    <row r="16" spans="1:14" s="11" customFormat="1" x14ac:dyDescent="0.25">
      <c r="A16" s="9" t="str">
        <f>'1'!A16</f>
        <v>CADENA DE SUMINISTROS</v>
      </c>
      <c r="B16" s="9" t="s">
        <v>44</v>
      </c>
      <c r="C16" s="9" t="str">
        <f>'1'!C16</f>
        <v>807B</v>
      </c>
      <c r="D16" s="9" t="str">
        <f>'1'!D16</f>
        <v>IGEM</v>
      </c>
      <c r="E16" s="9">
        <f>'1'!E16</f>
        <v>18</v>
      </c>
      <c r="F16" s="9">
        <v>14</v>
      </c>
      <c r="G16" s="9"/>
      <c r="H16" s="10"/>
      <c r="I16" s="9">
        <v>4</v>
      </c>
      <c r="J16" s="10"/>
      <c r="K16" s="9">
        <v>0</v>
      </c>
      <c r="L16" s="10">
        <v>0</v>
      </c>
      <c r="M16" s="9">
        <v>78</v>
      </c>
      <c r="N16" s="15">
        <f>14/E16</f>
        <v>0.77777777777777779</v>
      </c>
    </row>
    <row r="17" spans="1:14" s="11" customFormat="1" x14ac:dyDescent="0.25">
      <c r="A17" s="9" t="s">
        <v>42</v>
      </c>
      <c r="B17" s="9" t="s">
        <v>46</v>
      </c>
      <c r="C17" s="9" t="s">
        <v>43</v>
      </c>
      <c r="D17" s="9" t="s">
        <v>33</v>
      </c>
      <c r="E17" s="9">
        <v>18</v>
      </c>
      <c r="F17" s="9">
        <v>14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78</v>
      </c>
      <c r="N17" s="15">
        <f>14/E17</f>
        <v>0.77777777777777779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85</v>
      </c>
      <c r="F28" s="17">
        <f>SUM(F14:F27)</f>
        <v>70</v>
      </c>
      <c r="G28" s="17">
        <f>SUM(G14:G27)</f>
        <v>0</v>
      </c>
      <c r="H28" s="18">
        <f>SUM(F28:G28)/E28</f>
        <v>0.82352941176470584</v>
      </c>
      <c r="I28" s="17">
        <f t="shared" ref="I28" si="0">(E28-SUM(F28:G28))-K28</f>
        <v>15</v>
      </c>
      <c r="J28" s="18">
        <f t="shared" ref="J28" si="1">I28/E28</f>
        <v>0.17647058823529413</v>
      </c>
      <c r="K28" s="17">
        <f>SUM(K14:K27)</f>
        <v>0</v>
      </c>
      <c r="L28" s="18">
        <f t="shared" ref="L28" si="2">K28/E28</f>
        <v>0</v>
      </c>
      <c r="M28" s="17">
        <f>AVERAGE(M14:M27)</f>
        <v>83.75</v>
      </c>
      <c r="N28" s="19">
        <f>AVERAGE(N14:N27)</f>
        <v>0.83741830065359468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40" t="s">
        <v>47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1" zoomScale="85" zoomScaleNormal="85" zoomScaleSheetLayoutView="100" workbookViewId="0">
      <selection activeCell="P28" sqref="P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INGENIERIA ECONOMICA</v>
      </c>
      <c r="B14" s="9" t="s">
        <v>48</v>
      </c>
      <c r="C14" s="9" t="str">
        <f>'1'!C14</f>
        <v>407C</v>
      </c>
      <c r="D14" s="9" t="str">
        <f>'1'!D14</f>
        <v>IGEM</v>
      </c>
      <c r="E14" s="9">
        <f>'1'!E14</f>
        <v>15</v>
      </c>
      <c r="F14" s="9">
        <v>15</v>
      </c>
      <c r="G14" s="9">
        <v>0</v>
      </c>
      <c r="H14" s="10">
        <f t="shared" ref="H14:H16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ADMINISTRACION DE LA SALUD Y SEGURIDAD OCUPACIONAL</v>
      </c>
      <c r="B15" s="9" t="s">
        <v>48</v>
      </c>
      <c r="C15" s="9" t="str">
        <f>'1'!C15</f>
        <v>607B</v>
      </c>
      <c r="D15" s="9" t="str">
        <f>'1'!D15</f>
        <v>IGEM</v>
      </c>
      <c r="E15" s="9">
        <f>'1'!E15</f>
        <v>34</v>
      </c>
      <c r="F15" s="9">
        <v>26</v>
      </c>
      <c r="G15" s="9">
        <v>5</v>
      </c>
      <c r="H15" s="10">
        <f t="shared" si="0"/>
        <v>0.76470588235294112</v>
      </c>
      <c r="I15" s="9">
        <v>3</v>
      </c>
      <c r="J15" s="10">
        <f t="shared" si="2"/>
        <v>8.8235294117647065E-2</v>
      </c>
      <c r="K15" s="9">
        <v>0</v>
      </c>
      <c r="L15" s="10">
        <f t="shared" si="3"/>
        <v>0</v>
      </c>
      <c r="M15" s="9">
        <v>98</v>
      </c>
      <c r="N15" s="15">
        <v>0.83</v>
      </c>
    </row>
    <row r="16" spans="1:14" s="11" customFormat="1" x14ac:dyDescent="0.25">
      <c r="A16" s="9" t="str">
        <f>'1'!A16</f>
        <v>CADENA DE SUMINISTROS</v>
      </c>
      <c r="B16" s="9" t="s">
        <v>48</v>
      </c>
      <c r="C16" s="9" t="str">
        <f>'1'!C16</f>
        <v>807B</v>
      </c>
      <c r="D16" s="9" t="str">
        <f>'1'!D16</f>
        <v>IGEM</v>
      </c>
      <c r="E16" s="9">
        <f>'1'!E16</f>
        <v>18</v>
      </c>
      <c r="F16" s="9">
        <v>14</v>
      </c>
      <c r="G16" s="9">
        <v>2</v>
      </c>
      <c r="H16" s="10">
        <f t="shared" si="0"/>
        <v>0.77777777777777779</v>
      </c>
      <c r="I16" s="9">
        <v>2</v>
      </c>
      <c r="J16" s="10">
        <f t="shared" si="2"/>
        <v>0.1111111111111111</v>
      </c>
      <c r="K16" s="9">
        <v>0</v>
      </c>
      <c r="L16" s="10">
        <f t="shared" si="3"/>
        <v>0</v>
      </c>
      <c r="M16" s="9">
        <v>100</v>
      </c>
      <c r="N16" s="15">
        <v>1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67</v>
      </c>
      <c r="F28" s="17">
        <f>SUM(F14:F27)</f>
        <v>55</v>
      </c>
      <c r="G28" s="17">
        <f>SUM(G14:G27)</f>
        <v>7</v>
      </c>
      <c r="H28" s="18">
        <f>SUM(F28:G28)/E28</f>
        <v>0.92537313432835822</v>
      </c>
      <c r="I28" s="17">
        <f t="shared" si="1"/>
        <v>5</v>
      </c>
      <c r="J28" s="18">
        <f t="shared" si="2"/>
        <v>7.4626865671641784E-2</v>
      </c>
      <c r="K28" s="17">
        <f>SUM(K14:K27)</f>
        <v>0</v>
      </c>
      <c r="L28" s="18">
        <f t="shared" si="3"/>
        <v>0</v>
      </c>
      <c r="M28" s="17">
        <f>AVERAGE(M14:M27)</f>
        <v>99.333333333333329</v>
      </c>
      <c r="N28" s="19">
        <f>AVERAGE(N14:N27)</f>
        <v>0.94333333333333336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40" t="s">
        <v>47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ageo guevara</cp:lastModifiedBy>
  <cp:revision/>
  <dcterms:created xsi:type="dcterms:W3CDTF">2021-11-22T14:45:25Z</dcterms:created>
  <dcterms:modified xsi:type="dcterms:W3CDTF">2025-06-22T21:18:53Z</dcterms:modified>
  <cp:category/>
  <cp:contentStatus/>
</cp:coreProperties>
</file>