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"/>
    </mc:Choice>
  </mc:AlternateContent>
  <xr:revisionPtr revIDLastSave="0" documentId="13_ncr:1_{957F6F41-EA60-448D-833F-0C32891FE8C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14" i="1" s="1"/>
  <c r="L14" i="1"/>
  <c r="A20" i="2"/>
  <c r="C20" i="2"/>
  <c r="D20" i="2"/>
  <c r="E20" i="2"/>
  <c r="N28" i="5" l="1"/>
  <c r="M28" i="5"/>
  <c r="K28" i="5"/>
  <c r="G28" i="5"/>
  <c r="F28" i="5"/>
  <c r="E17" i="5"/>
  <c r="D17" i="5"/>
  <c r="C17" i="5"/>
  <c r="A17" i="5"/>
  <c r="E16" i="5"/>
  <c r="D16" i="5"/>
  <c r="C16" i="5"/>
  <c r="A16" i="5"/>
  <c r="E15" i="5"/>
  <c r="D15" i="5"/>
  <c r="C15" i="5"/>
  <c r="A15" i="5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H14" i="3" s="1"/>
  <c r="D14" i="3"/>
  <c r="C14" i="3"/>
  <c r="A14" i="3"/>
  <c r="B10" i="3"/>
  <c r="B37" i="3" s="1"/>
  <c r="L8" i="3"/>
  <c r="H8" i="3"/>
  <c r="E8" i="3"/>
  <c r="N21" i="2"/>
  <c r="M21" i="2"/>
  <c r="K21" i="2"/>
  <c r="G21" i="2"/>
  <c r="F21" i="2"/>
  <c r="E15" i="2"/>
  <c r="L15" i="2" s="1"/>
  <c r="D15" i="2"/>
  <c r="C15" i="2"/>
  <c r="A15" i="2"/>
  <c r="E14" i="2"/>
  <c r="I14" i="2" s="1"/>
  <c r="J14" i="2" s="1"/>
  <c r="D14" i="2"/>
  <c r="C14" i="2"/>
  <c r="A14" i="2"/>
  <c r="B10" i="2"/>
  <c r="B30" i="2" s="1"/>
  <c r="L8" i="2"/>
  <c r="H8" i="2"/>
  <c r="E8" i="2"/>
  <c r="B37" i="1"/>
  <c r="N28" i="1"/>
  <c r="M28" i="1"/>
  <c r="K28" i="1"/>
  <c r="G28" i="1"/>
  <c r="F28" i="1"/>
  <c r="E28" i="1"/>
  <c r="E28" i="5" l="1"/>
  <c r="H28" i="5" s="1"/>
  <c r="I17" i="3"/>
  <c r="J17" i="3" s="1"/>
  <c r="L17" i="3"/>
  <c r="H14" i="2"/>
  <c r="I14" i="3"/>
  <c r="J14" i="3" s="1"/>
  <c r="L14" i="3"/>
  <c r="I16" i="3"/>
  <c r="J16" i="3" s="1"/>
  <c r="L16" i="3"/>
  <c r="L15" i="3"/>
  <c r="I15" i="3"/>
  <c r="J15" i="3" s="1"/>
  <c r="I15" i="2"/>
  <c r="E21" i="2"/>
  <c r="H21" i="2" s="1"/>
  <c r="E28" i="3"/>
  <c r="I28" i="3" s="1"/>
  <c r="J28" i="3" s="1"/>
  <c r="H28" i="1"/>
  <c r="L14" i="2"/>
  <c r="I28" i="1"/>
  <c r="J28" i="1" s="1"/>
  <c r="E28" i="4"/>
  <c r="I28" i="4" s="1"/>
  <c r="J28" i="4" s="1"/>
  <c r="L28" i="1"/>
  <c r="I28" i="5" l="1"/>
  <c r="J28" i="5" s="1"/>
  <c r="L28" i="5"/>
  <c r="L28" i="4"/>
  <c r="I21" i="2"/>
  <c r="J21" i="2" s="1"/>
  <c r="H28" i="3"/>
  <c r="L21" i="2"/>
  <c r="L28" i="3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<sst xmlns="http://schemas.openxmlformats.org/spreadsheetml/2006/main" count="204" uniqueCount="49">
  <si>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</si>
  <si>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</si>
  <si>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</si>
  <si>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</si>
  <si>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</si>
  <si>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</si>
  <si>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</si>
  <si>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</si>
  <si>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</si>
  <si>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</si>
  <si>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</si>
  <si>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</si>
  <si>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</si>
  <si>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</si>
  <si>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</si>
  <si>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</si>
  <si>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</si>
  <si>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</si>
  <si>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</si>
  <si>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</si>
  <si>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</si>
  <si>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</si>
  <si>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</si>
  <si>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</si>
  <si>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</si>
  <si>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</si>
  <si>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</si>
  <si>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</si>
  <si>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</si>
  <si>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</si>
  <si>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</si>
  <si>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Final</t>
  </si>
  <si>
    <t>LIC. EN ADMINISTRACIÓN</t>
  </si>
  <si>
    <t>DLA</t>
  </si>
  <si>
    <t>MCA.PATRICIA ELIZABETH DAVID MIROS</t>
  </si>
  <si>
    <t>LIC.RENATA RAMOS MORENO</t>
  </si>
  <si>
    <t>FEBRERO- JUNIO 2025</t>
  </si>
  <si>
    <t>OPERACIÓN DE SERVICIOS</t>
  </si>
  <si>
    <t>805 A</t>
  </si>
  <si>
    <t>INNOVACIÓN Y EMPRENDEDURISMO</t>
  </si>
  <si>
    <t>605 A</t>
  </si>
  <si>
    <t>605 B</t>
  </si>
  <si>
    <t>405 A</t>
  </si>
  <si>
    <t>FUNDAMENTOS DE MERCADOTECNIA</t>
  </si>
  <si>
    <t>II</t>
  </si>
  <si>
    <t>S/E</t>
  </si>
  <si>
    <t>LIC EN ADMINISTRACIÓN</t>
  </si>
  <si>
    <t>LAE. RENATA RAMOS MORENO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</si>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</sst>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0" borderId="0" xfId="0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4" zoomScaleNormal="100" workbookViewId="0">
      <selection activeCell="G37" sqref="G37:J37"/>
    </sheetView>
  </sheetViews>
  <sheetFormatPr baseColWidth="10" defaultColWidth="14.453125" defaultRowHeight="15" customHeight="1" x14ac:dyDescent="0.35"/>
  <cols>
    <col min="1" max="1" width="37.26953125" customWidth="1"/>
    <col min="2" max="2" width="4.7265625" customWidth="1"/>
    <col min="3" max="3" width="5.54296875" customWidth="1"/>
    <col min="4" max="4" width="11.26953125" customWidth="1"/>
    <col min="5" max="5" width="9.453125" customWidth="1"/>
    <col min="6" max="7" width="7.54296875" customWidth="1"/>
    <col min="8" max="8" width="6.36328125" customWidth="1"/>
    <col min="9" max="9" width="5.90625" customWidth="1"/>
    <col min="10" max="10" width="5.1796875" customWidth="1"/>
    <col min="11" max="11" width="5.36328125" customWidth="1"/>
    <col min="12" max="12" width="6.1796875" customWidth="1"/>
    <col min="13" max="13" width="6" customWidth="1"/>
    <col min="14" max="14" width="9.36328125" customWidth="1"/>
    <col min="15" max="26" width="11.453125" customWidth="1"/>
  </cols>
  <sheetData>
    <row r="1" spans="1:26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5" t="s">
        <v>3</v>
      </c>
      <c r="B6" s="23"/>
      <c r="C6" s="23"/>
      <c r="D6" s="23"/>
      <c r="E6" s="26" t="s">
        <v>32</v>
      </c>
      <c r="F6" s="27"/>
      <c r="G6" s="27"/>
      <c r="H6" s="27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4</v>
      </c>
      <c r="B8" s="28" t="s">
        <v>5</v>
      </c>
      <c r="C8" s="27"/>
      <c r="D8" s="6" t="s">
        <v>6</v>
      </c>
      <c r="E8" s="7">
        <v>4</v>
      </c>
      <c r="F8" s="1"/>
      <c r="G8" s="4" t="s">
        <v>7</v>
      </c>
      <c r="H8" s="7">
        <v>3</v>
      </c>
      <c r="I8" s="35" t="s">
        <v>8</v>
      </c>
      <c r="J8" s="23"/>
      <c r="K8" s="23"/>
      <c r="L8" s="28" t="s">
        <v>36</v>
      </c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9</v>
      </c>
      <c r="B10" s="36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8" t="s">
        <v>10</v>
      </c>
      <c r="B12" s="40" t="s">
        <v>11</v>
      </c>
      <c r="C12" s="40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9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 x14ac:dyDescent="0.35">
      <c r="A14" s="10" t="s">
        <v>37</v>
      </c>
      <c r="B14" s="11" t="s">
        <v>22</v>
      </c>
      <c r="C14" s="11" t="s">
        <v>38</v>
      </c>
      <c r="D14" s="11" t="s">
        <v>33</v>
      </c>
      <c r="E14" s="11">
        <v>30</v>
      </c>
      <c r="F14" s="11">
        <v>30</v>
      </c>
      <c r="G14" s="11"/>
      <c r="H14" s="12">
        <f t="shared" ref="H14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/>
      <c r="L14" s="12">
        <f t="shared" ref="L14:L28" si="3">K14/E14</f>
        <v>0</v>
      </c>
      <c r="M14" s="12">
        <v>0.94</v>
      </c>
      <c r="N14" s="13">
        <v>0.56999999999999995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7" customHeight="1" x14ac:dyDescent="0.35">
      <c r="A15" s="10" t="s">
        <v>39</v>
      </c>
      <c r="B15" s="11" t="s">
        <v>22</v>
      </c>
      <c r="C15" s="11" t="s">
        <v>40</v>
      </c>
      <c r="D15" s="11" t="s">
        <v>33</v>
      </c>
      <c r="E15" s="11">
        <v>19</v>
      </c>
      <c r="F15" s="11">
        <v>19</v>
      </c>
      <c r="G15" s="11"/>
      <c r="H15" s="12">
        <v>1</v>
      </c>
      <c r="I15" s="11">
        <v>0</v>
      </c>
      <c r="J15" s="12">
        <v>0</v>
      </c>
      <c r="K15" s="11"/>
      <c r="L15" s="12">
        <v>0</v>
      </c>
      <c r="M15" s="12">
        <v>0.95</v>
      </c>
      <c r="N15" s="13">
        <v>0.68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1" customHeight="1" x14ac:dyDescent="0.35">
      <c r="A16" s="10" t="s">
        <v>39</v>
      </c>
      <c r="B16" s="11" t="s">
        <v>22</v>
      </c>
      <c r="C16" s="11" t="s">
        <v>41</v>
      </c>
      <c r="D16" s="11" t="s">
        <v>33</v>
      </c>
      <c r="E16" s="11">
        <v>30</v>
      </c>
      <c r="F16" s="11">
        <v>28</v>
      </c>
      <c r="G16" s="11"/>
      <c r="H16" s="12">
        <v>0.93</v>
      </c>
      <c r="I16" s="11">
        <v>2</v>
      </c>
      <c r="J16" s="12">
        <v>7.0000000000000007E-2</v>
      </c>
      <c r="K16" s="11"/>
      <c r="L16" s="12">
        <v>0</v>
      </c>
      <c r="M16" s="12">
        <v>0.87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2" customHeight="1" x14ac:dyDescent="0.35">
      <c r="A17" s="10" t="s">
        <v>43</v>
      </c>
      <c r="B17" s="11" t="s">
        <v>22</v>
      </c>
      <c r="C17" s="11" t="s">
        <v>42</v>
      </c>
      <c r="D17" s="11" t="s">
        <v>33</v>
      </c>
      <c r="E17" s="11">
        <v>17</v>
      </c>
      <c r="F17" s="11">
        <v>16</v>
      </c>
      <c r="G17" s="11"/>
      <c r="H17" s="12">
        <v>0.94</v>
      </c>
      <c r="I17" s="11">
        <v>1</v>
      </c>
      <c r="J17" s="12">
        <v>0.06</v>
      </c>
      <c r="K17" s="11"/>
      <c r="L17" s="12">
        <v>0</v>
      </c>
      <c r="M17" s="12">
        <v>0.87</v>
      </c>
      <c r="N17" s="13">
        <v>0.9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6.25" customHeight="1" x14ac:dyDescent="0.3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2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96</v>
      </c>
      <c r="F28" s="16">
        <f t="shared" si="4"/>
        <v>93</v>
      </c>
      <c r="G28" s="16">
        <f t="shared" si="4"/>
        <v>0</v>
      </c>
      <c r="H28" s="17">
        <f>SUM(F28:G28)/E28</f>
        <v>0.96875</v>
      </c>
      <c r="I28" s="16">
        <f t="shared" si="1"/>
        <v>3</v>
      </c>
      <c r="J28" s="17">
        <f t="shared" si="2"/>
        <v>3.125E-2</v>
      </c>
      <c r="K28" s="16">
        <f>SUM(K14:K27)</f>
        <v>0</v>
      </c>
      <c r="L28" s="17">
        <f t="shared" si="3"/>
        <v>0</v>
      </c>
      <c r="M28" s="16">
        <f t="shared" ref="M28:N28" si="5">AVERAGE(M14:M27)</f>
        <v>0.90749999999999997</v>
      </c>
      <c r="N28" s="18">
        <f t="shared" si="5"/>
        <v>0.73749999999999993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5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6" t="s">
        <v>28</v>
      </c>
      <c r="C33" s="23"/>
      <c r="D33" s="23"/>
      <c r="E33" s="1"/>
      <c r="F33" s="1"/>
      <c r="G33" s="24" t="s">
        <v>29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7"/>
      <c r="C34" s="27"/>
      <c r="D34" s="27"/>
      <c r="E34" s="1"/>
      <c r="F34" s="1"/>
      <c r="G34" s="28"/>
      <c r="H34" s="27"/>
      <c r="I34" s="27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8" t="s">
        <v>30</v>
      </c>
      <c r="B35" s="23"/>
      <c r="C35" s="8"/>
      <c r="D35" s="1"/>
      <c r="E35" s="48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35">
      <c r="A37" s="1"/>
      <c r="B37" s="41" t="str">
        <f>B10</f>
        <v>MCA.PATRICIA ELIZABETH DAVID MIROS</v>
      </c>
      <c r="C37" s="42"/>
      <c r="D37" s="42"/>
      <c r="E37" s="20"/>
      <c r="F37" s="20"/>
      <c r="G37" s="43" t="s">
        <v>35</v>
      </c>
      <c r="H37" s="44"/>
      <c r="I37" s="44"/>
      <c r="J37" s="4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honeticPr fontId="6" type="noConversion"/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3"/>
  <sheetViews>
    <sheetView zoomScaleNormal="100" workbookViewId="0">
      <selection activeCell="D4" sqref="D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16.26953125" customWidth="1"/>
    <col min="5" max="5" width="8.81640625" customWidth="1"/>
    <col min="6" max="6" width="7.54296875" customWidth="1"/>
    <col min="7" max="8" width="7" customWidth="1"/>
    <col min="9" max="9" width="7.54296875" customWidth="1"/>
    <col min="10" max="10" width="6.54296875" customWidth="1"/>
    <col min="11" max="11" width="6.26953125" customWidth="1"/>
    <col min="12" max="12" width="7.54296875" customWidth="1"/>
    <col min="13" max="13" width="8.453125" customWidth="1"/>
    <col min="14" max="14" width="9.54296875" customWidth="1"/>
    <col min="15" max="26" width="11.453125" customWidth="1"/>
  </cols>
  <sheetData>
    <row r="1" spans="1:26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5" t="s">
        <v>3</v>
      </c>
      <c r="B6" s="23"/>
      <c r="C6" s="23"/>
      <c r="D6" s="23"/>
      <c r="E6" s="49" t="s">
        <v>32</v>
      </c>
      <c r="F6" s="27"/>
      <c r="G6" s="27"/>
      <c r="H6" s="27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4</v>
      </c>
      <c r="B8" s="28">
        <v>2</v>
      </c>
      <c r="C8" s="27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5" t="s">
        <v>8</v>
      </c>
      <c r="J8" s="23"/>
      <c r="K8" s="23"/>
      <c r="L8" s="28" t="str">
        <f>'1'!L8</f>
        <v>FEBRERO- JUNIO 2025</v>
      </c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9</v>
      </c>
      <c r="B10" s="28" t="str">
        <f>'1'!B10</f>
        <v>MCA.PATRICIA ELIZABETH DAVID MIROS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8" t="s">
        <v>10</v>
      </c>
      <c r="B12" s="40" t="s">
        <v>11</v>
      </c>
      <c r="C12" s="40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9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OPERACIÓN DE SERVICIOS</v>
      </c>
      <c r="B14" s="21" t="s">
        <v>44</v>
      </c>
      <c r="C14" s="11" t="str">
        <f>'1'!C14</f>
        <v>805 A</v>
      </c>
      <c r="D14" s="11" t="str">
        <f>'1'!D14</f>
        <v>DLA</v>
      </c>
      <c r="E14" s="11">
        <f>'1'!E14</f>
        <v>30</v>
      </c>
      <c r="F14" s="11">
        <v>30</v>
      </c>
      <c r="G14" s="11"/>
      <c r="H14" s="12">
        <f t="shared" ref="H14" si="0">F14/E14</f>
        <v>1</v>
      </c>
      <c r="I14" s="11">
        <f t="shared" ref="I14:I21" si="1">(E14-SUM(F14:G14))-K14</f>
        <v>0</v>
      </c>
      <c r="J14" s="12">
        <f t="shared" ref="J14:J21" si="2">I14/E14</f>
        <v>0</v>
      </c>
      <c r="K14" s="11"/>
      <c r="L14" s="12">
        <f t="shared" ref="L14:L21" si="3">K14/E14</f>
        <v>0</v>
      </c>
      <c r="M14" s="12">
        <v>0.91</v>
      </c>
      <c r="N14" s="13">
        <v>0.7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INNOVACIÓN Y EMPRENDEDURISMO</v>
      </c>
      <c r="B15" s="21" t="s">
        <v>45</v>
      </c>
      <c r="C15" s="11" t="str">
        <f>'1'!C15</f>
        <v>605 A</v>
      </c>
      <c r="D15" s="11" t="str">
        <f>'1'!D15</f>
        <v>DLA</v>
      </c>
      <c r="E15" s="11">
        <f>'1'!E15</f>
        <v>19</v>
      </c>
      <c r="F15" s="11"/>
      <c r="G15" s="11"/>
      <c r="H15" s="12"/>
      <c r="I15" s="11">
        <f t="shared" si="1"/>
        <v>19</v>
      </c>
      <c r="J15" s="12"/>
      <c r="K15" s="11">
        <v>0</v>
      </c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21" t="s">
        <v>39</v>
      </c>
      <c r="B16" s="21" t="s">
        <v>45</v>
      </c>
      <c r="C16" s="21" t="s">
        <v>41</v>
      </c>
      <c r="D16" s="21" t="s">
        <v>33</v>
      </c>
      <c r="E16" s="11">
        <v>30</v>
      </c>
      <c r="F16" s="11"/>
      <c r="G16" s="11"/>
      <c r="H16" s="12"/>
      <c r="I16" s="11">
        <v>30</v>
      </c>
      <c r="J16" s="12"/>
      <c r="K16" s="11">
        <v>0</v>
      </c>
      <c r="L16" s="12"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21" t="s">
        <v>43</v>
      </c>
      <c r="B17" s="21" t="s">
        <v>44</v>
      </c>
      <c r="C17" s="21" t="s">
        <v>42</v>
      </c>
      <c r="D17" s="21" t="s">
        <v>33</v>
      </c>
      <c r="E17" s="11">
        <v>17</v>
      </c>
      <c r="F17" s="11">
        <v>16</v>
      </c>
      <c r="G17" s="11"/>
      <c r="H17" s="12">
        <v>0.94</v>
      </c>
      <c r="I17" s="11">
        <v>1</v>
      </c>
      <c r="J17" s="12">
        <v>0.06</v>
      </c>
      <c r="K17" s="11"/>
      <c r="L17" s="12">
        <v>0</v>
      </c>
      <c r="M17" s="12">
        <v>0.89</v>
      </c>
      <c r="N17" s="13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6.5" customHeight="1" x14ac:dyDescent="0.35">
      <c r="A20" s="11">
        <f>'1'!A27</f>
        <v>0</v>
      </c>
      <c r="B20" s="11"/>
      <c r="C20" s="11">
        <f>'1'!C27</f>
        <v>0</v>
      </c>
      <c r="D20" s="11">
        <f>'1'!D27</f>
        <v>0</v>
      </c>
      <c r="E20" s="11">
        <f>'1'!E27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5" t="s">
        <v>25</v>
      </c>
      <c r="B21" s="16" t="s">
        <v>26</v>
      </c>
      <c r="C21" s="16" t="s">
        <v>26</v>
      </c>
      <c r="D21" s="16" t="s">
        <v>26</v>
      </c>
      <c r="E21" s="16">
        <f>SUM(E14:E20)</f>
        <v>96</v>
      </c>
      <c r="F21" s="16">
        <f>SUM(F14:F20)</f>
        <v>46</v>
      </c>
      <c r="G21" s="16">
        <f>SUM(G14:G20)</f>
        <v>0</v>
      </c>
      <c r="H21" s="17">
        <f>SUM(F21:G21)/E21</f>
        <v>0.47916666666666669</v>
      </c>
      <c r="I21" s="16">
        <f t="shared" si="1"/>
        <v>50</v>
      </c>
      <c r="J21" s="17">
        <f t="shared" si="2"/>
        <v>0.52083333333333337</v>
      </c>
      <c r="K21" s="16">
        <f>SUM(K14:K20)</f>
        <v>0</v>
      </c>
      <c r="L21" s="17">
        <f t="shared" si="3"/>
        <v>0</v>
      </c>
      <c r="M21" s="16">
        <f t="shared" ref="M21:N21" si="4">AVERAGE(M14:M20)</f>
        <v>0.9</v>
      </c>
      <c r="N21" s="18">
        <f t="shared" si="4"/>
        <v>0.79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0" customHeight="1" x14ac:dyDescent="0.35">
      <c r="A23" s="45" t="s">
        <v>27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46" t="s">
        <v>28</v>
      </c>
      <c r="C26" s="23"/>
      <c r="D26" s="23"/>
      <c r="E26" s="1"/>
      <c r="F26" s="1"/>
      <c r="G26" s="24" t="s">
        <v>29</v>
      </c>
      <c r="H26" s="23"/>
      <c r="I26" s="23"/>
      <c r="J26" s="2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2.25" customHeight="1" x14ac:dyDescent="0.35">
      <c r="A27" s="1"/>
      <c r="B27" s="47"/>
      <c r="C27" s="27"/>
      <c r="D27" s="27"/>
      <c r="E27" s="1"/>
      <c r="F27" s="1"/>
      <c r="G27" s="28"/>
      <c r="H27" s="27"/>
      <c r="I27" s="27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hidden="1" customHeight="1" x14ac:dyDescent="0.35">
      <c r="A28" s="48" t="s">
        <v>30</v>
      </c>
      <c r="B28" s="23"/>
      <c r="C28" s="8"/>
      <c r="D28" s="1"/>
      <c r="E28" s="48"/>
      <c r="F28" s="23"/>
      <c r="G28" s="23"/>
      <c r="H28" s="2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hidden="1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5" customHeight="1" x14ac:dyDescent="0.35">
      <c r="A30" s="1"/>
      <c r="B30" s="41" t="str">
        <f>B10</f>
        <v>MCA.PATRICIA ELIZABETH DAVID MIROS</v>
      </c>
      <c r="C30" s="42"/>
      <c r="D30" s="42"/>
      <c r="E30" s="20"/>
      <c r="F30" s="20"/>
      <c r="G30" s="50" t="s">
        <v>35</v>
      </c>
      <c r="H30" s="23"/>
      <c r="I30" s="23"/>
      <c r="J30" s="2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31">
    <mergeCell ref="B30:D30"/>
    <mergeCell ref="G30:J30"/>
    <mergeCell ref="A23:N23"/>
    <mergeCell ref="B26:D26"/>
    <mergeCell ref="G26:J26"/>
    <mergeCell ref="B27:D27"/>
    <mergeCell ref="G27:J27"/>
    <mergeCell ref="A28:B28"/>
    <mergeCell ref="E28:H28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5" workbookViewId="0">
      <selection activeCell="D23" sqref="D23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5" t="s">
        <v>3</v>
      </c>
      <c r="B6" s="23"/>
      <c r="C6" s="23"/>
      <c r="D6" s="23"/>
      <c r="E6" s="26" t="s">
        <v>46</v>
      </c>
      <c r="F6" s="27"/>
      <c r="G6" s="27"/>
      <c r="H6" s="27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4</v>
      </c>
      <c r="B8" s="28">
        <v>3</v>
      </c>
      <c r="C8" s="27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5" t="s">
        <v>8</v>
      </c>
      <c r="J8" s="23"/>
      <c r="K8" s="23"/>
      <c r="L8" s="28" t="str">
        <f>'1'!L8</f>
        <v>FEBRERO- JUNIO 2025</v>
      </c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9</v>
      </c>
      <c r="B10" s="28" t="str">
        <f>'1'!B10</f>
        <v>MCA.PATRICIA ELIZABETH DAVID MIROS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8" t="s">
        <v>10</v>
      </c>
      <c r="B12" s="40" t="s">
        <v>11</v>
      </c>
      <c r="C12" s="40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9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OPERACIÓN DE SERVICIOS</v>
      </c>
      <c r="B14" s="11" t="s">
        <v>48</v>
      </c>
      <c r="C14" s="11" t="str">
        <f>'1'!C14</f>
        <v>805 A</v>
      </c>
      <c r="D14" s="11" t="str">
        <f>'1'!D14</f>
        <v>DLA</v>
      </c>
      <c r="E14" s="11">
        <f>'1'!E14</f>
        <v>30</v>
      </c>
      <c r="F14" s="11">
        <v>30</v>
      </c>
      <c r="G14" s="11"/>
      <c r="H14" s="12">
        <f t="shared" ref="H14:H27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/>
      <c r="L14" s="12">
        <f t="shared" ref="L14:L28" si="3">K14/E14</f>
        <v>0</v>
      </c>
      <c r="M14" s="12">
        <v>0.94</v>
      </c>
      <c r="N14" s="13">
        <v>0.8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INNOVACIÓN Y EMPRENDEDURISMO</v>
      </c>
      <c r="B15" s="11" t="s">
        <v>44</v>
      </c>
      <c r="C15" s="11" t="str">
        <f>'1'!C15</f>
        <v>605 A</v>
      </c>
      <c r="D15" s="11" t="str">
        <f>'1'!D15</f>
        <v>DLA</v>
      </c>
      <c r="E15" s="11">
        <f>'1'!E15</f>
        <v>19</v>
      </c>
      <c r="F15" s="11">
        <v>16</v>
      </c>
      <c r="G15" s="11"/>
      <c r="H15" s="12">
        <f t="shared" si="0"/>
        <v>0.84210526315789469</v>
      </c>
      <c r="I15" s="11">
        <f t="shared" si="1"/>
        <v>3</v>
      </c>
      <c r="J15" s="12">
        <f t="shared" si="2"/>
        <v>0.15789473684210525</v>
      </c>
      <c r="K15" s="11"/>
      <c r="L15" s="12">
        <f t="shared" si="3"/>
        <v>0</v>
      </c>
      <c r="M15" s="12">
        <v>0.79</v>
      </c>
      <c r="N15" s="13">
        <v>0.79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INNOVACIÓN Y EMPRENDEDURISMO</v>
      </c>
      <c r="B16" s="11" t="s">
        <v>44</v>
      </c>
      <c r="C16" s="11" t="str">
        <f>'1'!C16</f>
        <v>605 B</v>
      </c>
      <c r="D16" s="11" t="str">
        <f>'1'!D16</f>
        <v>DLA</v>
      </c>
      <c r="E16" s="11">
        <f>'1'!E16</f>
        <v>30</v>
      </c>
      <c r="F16" s="11">
        <v>25</v>
      </c>
      <c r="G16" s="11"/>
      <c r="H16" s="12">
        <f t="shared" si="0"/>
        <v>0.83333333333333337</v>
      </c>
      <c r="I16" s="11">
        <f t="shared" si="1"/>
        <v>5</v>
      </c>
      <c r="J16" s="12">
        <f t="shared" si="2"/>
        <v>0.16666666666666666</v>
      </c>
      <c r="K16" s="11"/>
      <c r="L16" s="12">
        <f t="shared" si="3"/>
        <v>0</v>
      </c>
      <c r="M16" s="12">
        <v>0.77</v>
      </c>
      <c r="N16" s="13">
        <v>0.66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FUNDAMENTOS DE MERCADOTECNIA</v>
      </c>
      <c r="B17" s="11" t="s">
        <v>48</v>
      </c>
      <c r="C17" s="11" t="str">
        <f>'1'!C17</f>
        <v>405 A</v>
      </c>
      <c r="D17" s="11" t="str">
        <f>'1'!D17</f>
        <v>DLA</v>
      </c>
      <c r="E17" s="11">
        <f>'1'!E17</f>
        <v>17</v>
      </c>
      <c r="F17" s="11">
        <v>16</v>
      </c>
      <c r="G17" s="11"/>
      <c r="H17" s="12">
        <f t="shared" si="0"/>
        <v>0.94117647058823528</v>
      </c>
      <c r="I17" s="11">
        <f t="shared" si="1"/>
        <v>1</v>
      </c>
      <c r="J17" s="12">
        <f t="shared" si="2"/>
        <v>5.8823529411764705E-2</v>
      </c>
      <c r="K17" s="11"/>
      <c r="L17" s="12">
        <f t="shared" si="3"/>
        <v>0</v>
      </c>
      <c r="M17" s="12">
        <v>0.88</v>
      </c>
      <c r="N17" s="13">
        <v>0.82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96</v>
      </c>
      <c r="F28" s="16">
        <f t="shared" si="4"/>
        <v>87</v>
      </c>
      <c r="G28" s="16">
        <f t="shared" si="4"/>
        <v>0</v>
      </c>
      <c r="H28" s="17">
        <f>SUM(F28:G28)/E28</f>
        <v>0.90625</v>
      </c>
      <c r="I28" s="16">
        <f t="shared" si="1"/>
        <v>9</v>
      </c>
      <c r="J28" s="17">
        <f t="shared" si="2"/>
        <v>9.375E-2</v>
      </c>
      <c r="K28" s="16">
        <f>SUM(K14:K27)</f>
        <v>0</v>
      </c>
      <c r="L28" s="17">
        <f t="shared" si="3"/>
        <v>0</v>
      </c>
      <c r="M28" s="16">
        <f t="shared" ref="M28:N28" si="5">AVERAGE(M14:M27)</f>
        <v>0.84499999999999997</v>
      </c>
      <c r="N28" s="18">
        <f t="shared" si="5"/>
        <v>0.76749999999999996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5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6" t="s">
        <v>28</v>
      </c>
      <c r="C33" s="23"/>
      <c r="D33" s="23"/>
      <c r="E33" s="1"/>
      <c r="F33" s="1"/>
      <c r="G33" s="24" t="s">
        <v>29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7"/>
      <c r="C34" s="27"/>
      <c r="D34" s="27"/>
      <c r="E34" s="1"/>
      <c r="F34" s="1"/>
      <c r="G34" s="28"/>
      <c r="H34" s="27"/>
      <c r="I34" s="27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8" t="s">
        <v>30</v>
      </c>
      <c r="B35" s="23"/>
      <c r="C35" s="8"/>
      <c r="D35" s="1"/>
      <c r="E35" s="48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1" t="str">
        <f>B10</f>
        <v>MCA.PATRICIA ELIZABETH DAVID MIROS</v>
      </c>
      <c r="C37" s="42"/>
      <c r="D37" s="42"/>
      <c r="E37" s="20"/>
      <c r="F37" s="20"/>
      <c r="G37" s="50" t="s">
        <v>47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4" workbookViewId="0">
      <selection activeCell="A18" sqref="A18:L2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5" t="s">
        <v>3</v>
      </c>
      <c r="B6" s="23"/>
      <c r="C6" s="23"/>
      <c r="D6" s="23"/>
      <c r="E6" s="51" t="s">
        <v>46</v>
      </c>
      <c r="F6" s="27"/>
      <c r="G6" s="27"/>
      <c r="H6" s="27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4</v>
      </c>
      <c r="B8" s="28">
        <v>4</v>
      </c>
      <c r="C8" s="27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5" t="s">
        <v>8</v>
      </c>
      <c r="J8" s="23"/>
      <c r="K8" s="23"/>
      <c r="L8" s="28" t="str">
        <f>'1'!L8</f>
        <v>FEBRERO- JUNIO 2025</v>
      </c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9</v>
      </c>
      <c r="B10" s="28" t="str">
        <f>'1'!B10</f>
        <v>MCA.PATRICIA ELIZABETH DAVID MIROS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8" t="s">
        <v>10</v>
      </c>
      <c r="B12" s="40" t="s">
        <v>11</v>
      </c>
      <c r="C12" s="40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9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OPERACIÓN DE SERVICIOS</v>
      </c>
      <c r="B14" s="11"/>
      <c r="C14" s="11" t="str">
        <f>'1'!C14</f>
        <v>805 A</v>
      </c>
      <c r="D14" s="11" t="str">
        <f>'1'!D14</f>
        <v>DLA</v>
      </c>
      <c r="E14" s="11">
        <f>'1'!E14</f>
        <v>30</v>
      </c>
      <c r="F14" s="11"/>
      <c r="G14" s="11"/>
      <c r="H14" s="12"/>
      <c r="I14" s="11"/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INNOVACIÓN Y EMPRENDEDURISMO</v>
      </c>
      <c r="B15" s="11"/>
      <c r="C15" s="11" t="str">
        <f>'1'!C15</f>
        <v>605 A</v>
      </c>
      <c r="D15" s="11" t="str">
        <f>'1'!D15</f>
        <v>DLA</v>
      </c>
      <c r="E15" s="11">
        <f>'1'!E15</f>
        <v>19</v>
      </c>
      <c r="F15" s="11"/>
      <c r="G15" s="11"/>
      <c r="H15" s="12"/>
      <c r="I15" s="11"/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INNOVACIÓN Y EMPRENDEDURISMO</v>
      </c>
      <c r="B16" s="11"/>
      <c r="C16" s="11" t="str">
        <f>'1'!C16</f>
        <v>605 B</v>
      </c>
      <c r="D16" s="11" t="str">
        <f>'1'!D16</f>
        <v>DLA</v>
      </c>
      <c r="E16" s="11">
        <f>'1'!E16</f>
        <v>30</v>
      </c>
      <c r="F16" s="11"/>
      <c r="G16" s="11"/>
      <c r="H16" s="12"/>
      <c r="I16" s="11"/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FUNDAMENTOS DE MERCADOTECNIA</v>
      </c>
      <c r="B17" s="11"/>
      <c r="C17" s="11" t="str">
        <f>'1'!C17</f>
        <v>405 A</v>
      </c>
      <c r="D17" s="11" t="str">
        <f>'1'!D17</f>
        <v>DLA</v>
      </c>
      <c r="E17" s="11">
        <f>'1'!E17</f>
        <v>17</v>
      </c>
      <c r="F17" s="11"/>
      <c r="G17" s="11"/>
      <c r="H17" s="12"/>
      <c r="I17" s="11"/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0">SUM(E14:E27)</f>
        <v>96</v>
      </c>
      <c r="F28" s="16">
        <f t="shared" si="0"/>
        <v>0</v>
      </c>
      <c r="G28" s="16">
        <f t="shared" si="0"/>
        <v>0</v>
      </c>
      <c r="H28" s="17">
        <f>SUM(F28:G28)/E28</f>
        <v>0</v>
      </c>
      <c r="I28" s="16">
        <f t="shared" ref="I14:I28" si="1">(E28-SUM(F28:G28))-K28</f>
        <v>96</v>
      </c>
      <c r="J28" s="17">
        <f t="shared" ref="J14:J28" si="2">I28/E28</f>
        <v>1</v>
      </c>
      <c r="K28" s="16">
        <f>SUM(K14:K27)</f>
        <v>0</v>
      </c>
      <c r="L28" s="17">
        <f t="shared" ref="L14:L28" si="3">K28/E28</f>
        <v>0</v>
      </c>
      <c r="M28" s="16" t="e">
        <f t="shared" ref="M28:N28" si="4">AVERAGE(M14:M27)</f>
        <v>#DIV/0!</v>
      </c>
      <c r="N28" s="18" t="e">
        <f t="shared" si="4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5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6" t="s">
        <v>28</v>
      </c>
      <c r="C33" s="23"/>
      <c r="D33" s="23"/>
      <c r="E33" s="1"/>
      <c r="F33" s="1"/>
      <c r="G33" s="24" t="s">
        <v>29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7"/>
      <c r="C34" s="27"/>
      <c r="D34" s="27"/>
      <c r="E34" s="1"/>
      <c r="F34" s="1"/>
      <c r="G34" s="28"/>
      <c r="H34" s="27"/>
      <c r="I34" s="27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8" t="s">
        <v>30</v>
      </c>
      <c r="B35" s="23"/>
      <c r="C35" s="8"/>
      <c r="D35" s="1"/>
      <c r="E35" s="48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1" t="str">
        <f>B10</f>
        <v>MCA.PATRICIA ELIZABETH DAVID MIROS</v>
      </c>
      <c r="C37" s="42"/>
      <c r="D37" s="42"/>
      <c r="E37" s="20"/>
      <c r="F37" s="20"/>
      <c r="G37" s="50" t="s">
        <v>47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10" workbookViewId="0">
      <selection activeCell="A18" sqref="A18:E2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5" t="s">
        <v>3</v>
      </c>
      <c r="B6" s="23"/>
      <c r="C6" s="23"/>
      <c r="D6" s="23"/>
      <c r="E6" s="51" t="s">
        <v>32</v>
      </c>
      <c r="F6" s="27"/>
      <c r="G6" s="27"/>
      <c r="H6" s="27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4</v>
      </c>
      <c r="B8" s="28" t="s">
        <v>31</v>
      </c>
      <c r="C8" s="27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5" t="s">
        <v>8</v>
      </c>
      <c r="J8" s="23"/>
      <c r="K8" s="23"/>
      <c r="L8" s="28" t="str">
        <f>'1'!L8</f>
        <v>FEBRERO- JUNIO 2025</v>
      </c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9</v>
      </c>
      <c r="B10" s="28" t="str">
        <f>'1'!B10</f>
        <v>MCA.PATRICIA ELIZABETH DAVID MIROS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8" t="s">
        <v>10</v>
      </c>
      <c r="B12" s="40" t="s">
        <v>11</v>
      </c>
      <c r="C12" s="40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9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OPERACIÓN DE SERVICIOS</v>
      </c>
      <c r="B14" s="11"/>
      <c r="C14" s="11" t="str">
        <f>'1'!C14</f>
        <v>805 A</v>
      </c>
      <c r="D14" s="11" t="str">
        <f>'1'!D14</f>
        <v>DLA</v>
      </c>
      <c r="E14" s="11">
        <v>0</v>
      </c>
      <c r="F14" s="11"/>
      <c r="G14" s="11"/>
      <c r="H14" s="12"/>
      <c r="I14" s="11"/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INNOVACIÓN Y EMPRENDEDURISMO</v>
      </c>
      <c r="B15" s="11"/>
      <c r="C15" s="11" t="str">
        <f>'1'!C15</f>
        <v>605 A</v>
      </c>
      <c r="D15" s="11" t="str">
        <f>'1'!D15</f>
        <v>DLA</v>
      </c>
      <c r="E15" s="11">
        <f>'1'!E15</f>
        <v>19</v>
      </c>
      <c r="F15" s="11"/>
      <c r="G15" s="11"/>
      <c r="H15" s="12"/>
      <c r="I15" s="11"/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INNOVACIÓN Y EMPRENDEDURISMO</v>
      </c>
      <c r="B16" s="11"/>
      <c r="C16" s="11" t="str">
        <f>'1'!C16</f>
        <v>605 B</v>
      </c>
      <c r="D16" s="11" t="str">
        <f>'1'!D16</f>
        <v>DLA</v>
      </c>
      <c r="E16" s="11">
        <f>'1'!E16</f>
        <v>30</v>
      </c>
      <c r="F16" s="11"/>
      <c r="G16" s="11"/>
      <c r="H16" s="12"/>
      <c r="I16" s="11"/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FUNDAMENTOS DE MERCADOTECNIA</v>
      </c>
      <c r="B17" s="11"/>
      <c r="C17" s="11" t="str">
        <f>'1'!C17</f>
        <v>405 A</v>
      </c>
      <c r="D17" s="11" t="str">
        <f>'1'!D17</f>
        <v>DLA</v>
      </c>
      <c r="E17" s="11">
        <f>'1'!E17</f>
        <v>17</v>
      </c>
      <c r="F17" s="11"/>
      <c r="G17" s="11"/>
      <c r="H17" s="12"/>
      <c r="I17" s="11"/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0">SUM(E14:E27)</f>
        <v>66</v>
      </c>
      <c r="F28" s="16">
        <f t="shared" si="0"/>
        <v>0</v>
      </c>
      <c r="G28" s="16">
        <f t="shared" si="0"/>
        <v>0</v>
      </c>
      <c r="H28" s="17">
        <f>SUM(F28:G28)/E28</f>
        <v>0</v>
      </c>
      <c r="I28" s="16">
        <f t="shared" ref="I14:I28" si="1">(E28-SUM(F28:G28))-K28</f>
        <v>66</v>
      </c>
      <c r="J28" s="17">
        <f t="shared" ref="J14:J28" si="2">I28/E28</f>
        <v>1</v>
      </c>
      <c r="K28" s="16">
        <f>SUM(K14:K27)</f>
        <v>0</v>
      </c>
      <c r="L28" s="17">
        <f t="shared" ref="L14:L28" si="3">K28/E28</f>
        <v>0</v>
      </c>
      <c r="M28" s="16" t="e">
        <f t="shared" ref="M28:N28" si="4">AVERAGE(M14:M27)</f>
        <v>#DIV/0!</v>
      </c>
      <c r="N28" s="18" t="e">
        <f t="shared" si="4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5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6" t="s">
        <v>28</v>
      </c>
      <c r="C33" s="23"/>
      <c r="D33" s="23"/>
      <c r="E33" s="1"/>
      <c r="F33" s="1"/>
      <c r="G33" s="24" t="s">
        <v>29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7"/>
      <c r="C34" s="27"/>
      <c r="D34" s="27"/>
      <c r="E34" s="1"/>
      <c r="F34" s="1"/>
      <c r="G34" s="28"/>
      <c r="H34" s="27"/>
      <c r="I34" s="27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8" t="s">
        <v>30</v>
      </c>
      <c r="B35" s="23"/>
      <c r="C35" s="8"/>
      <c r="D35" s="1"/>
      <c r="E35" s="48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1" t="str">
        <f>B10</f>
        <v>MCA.PATRICIA ELIZABETH DAVID MIROS</v>
      </c>
      <c r="C37" s="42"/>
      <c r="D37" s="42"/>
      <c r="E37" s="20"/>
      <c r="F37" s="20"/>
      <c r="G37" s="50" t="s">
        <v>47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Torres David Vanessa Nataly</cp:lastModifiedBy>
  <dcterms:modified xsi:type="dcterms:W3CDTF">2025-05-15T06:07:54Z</dcterms:modified>
</cp:coreProperties>
</file>