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REPORTE FINAL\"/>
    </mc:Choice>
  </mc:AlternateContent>
  <xr:revisionPtr revIDLastSave="0" documentId="13_ncr:1_{65721BFC-43D5-425F-B1A0-F55427CC9555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L21" i="24"/>
  <c r="L20" i="24"/>
  <c r="L18" i="24"/>
  <c r="L17" i="24"/>
  <c r="I16" i="24"/>
  <c r="L16" i="24"/>
  <c r="L15" i="24"/>
  <c r="I15" i="24"/>
  <c r="L14" i="24"/>
  <c r="L21" i="23"/>
  <c r="L19" i="23"/>
  <c r="L18" i="23"/>
  <c r="L17" i="23"/>
  <c r="I17" i="23"/>
  <c r="L16" i="23"/>
  <c r="I16" i="23"/>
  <c r="L14" i="23"/>
  <c r="L14" i="10" l="1"/>
  <c r="N28" i="25"/>
  <c r="M28" i="25"/>
  <c r="K28" i="25"/>
  <c r="G28" i="25"/>
  <c r="F28" i="25"/>
  <c r="I18" i="25"/>
  <c r="J18" i="25" s="1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H15" i="25"/>
  <c r="H16" i="25"/>
  <c r="H17" i="25"/>
  <c r="H18" i="25"/>
  <c r="E28" i="25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<sst xmlns="http://schemas.openxmlformats.org/spreadsheetml/2006/main" count="250" uniqueCount="53">
  <si>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</si>
  <si>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</si>
  <si>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</si>
  <si>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</si>
  <si>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</si>
  <si>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</si>
  <si>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</si>
  <si>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</si>
  <si>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</si>
  <si>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</si>
  <si>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</si>
  <si>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</si>
  <si>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</si>
  <si>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</si>
  <si>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</si>
  <si>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</si>
  <si>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</si>
  <si>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</si>
  <si>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</si>
  <si>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</si>
  <si>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</si>
  <si>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</si>
  <si>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</si>
  <si>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</si>
  <si>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</si>
  <si>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</si>
  <si>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</si>
  <si>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</si>
  <si>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</si>
  <si>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</si>
  <si>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</si>
  <si>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</si>
  <si>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</si>
  <si>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</si>
  <si>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</si>
  <si>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</si>
  <si>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</si>
  <si>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</si>
  <si>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</si>
  <si>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</si>
  <si>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</si>
  <si>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</si>
  <si>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</si>
  <si>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</si>
  <si>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</si>
  <si>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</si>
  <si>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</si>
  <si>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</si>
  <si>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</si>
  <si>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</si>
  <si>
    <t>VI</t>
  </si>
  <si>
    <t>VII</t>
  </si>
  <si>
    <t>DIRECCION DE PROYECTOS DE INNOVACION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</si>
</sst>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7" zoomScale="85" zoomScaleNormal="85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 t="e">
        <f>SUM(F30:G30)/E30</f>
        <v>#DIV/0!</v>
      </c>
      <c r="I30" s="17">
        <f t="shared" ref="I30" si="0">(E30-SUM(F30:G30))-K30</f>
        <v>0</v>
      </c>
      <c r="J30" s="18" t="e">
        <f t="shared" ref="J30" si="1">I30/E30</f>
        <v>#DIV/0!</v>
      </c>
      <c r="K30" s="17">
        <f>SUM(K14:K29)</f>
        <v>0</v>
      </c>
      <c r="L30" s="18" t="e">
        <f t="shared" ref="L30" si="2">K30/E30</f>
        <v>#DIV/0!</v>
      </c>
      <c r="M30" s="17" t="e">
        <f>AVERAGE(M14:M29)</f>
        <v>#DIV/0!</v>
      </c>
      <c r="N30" s="19" t="e">
        <f>AVERAGE(N14:N29)</f>
        <v>#DIV/0!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A20" sqref="A20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92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38</v>
      </c>
      <c r="B16" s="9" t="s">
        <v>49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0.84</v>
      </c>
    </row>
    <row r="17" spans="1:14" s="11" customFormat="1" ht="25" x14ac:dyDescent="0.25">
      <c r="A17" s="8" t="s">
        <v>38</v>
      </c>
      <c r="B17" s="9" t="s">
        <v>50</v>
      </c>
      <c r="C17" s="9" t="s">
        <v>41</v>
      </c>
      <c r="D17" s="9" t="s">
        <v>33</v>
      </c>
      <c r="E17" s="9">
        <v>31</v>
      </c>
      <c r="F17" s="9">
        <v>29</v>
      </c>
      <c r="G17" s="9"/>
      <c r="H17" s="10"/>
      <c r="I17" s="9">
        <f t="shared" ref="I17" si="2">(E17-SUM(F17:G17))-K17</f>
        <v>2</v>
      </c>
      <c r="J17" s="10"/>
      <c r="K17" s="9">
        <v>0</v>
      </c>
      <c r="L17" s="10">
        <f t="shared" si="0"/>
        <v>0</v>
      </c>
      <c r="M17" s="9">
        <v>81</v>
      </c>
      <c r="N17" s="15">
        <v>0.92</v>
      </c>
    </row>
    <row r="18" spans="1:14" s="11" customFormat="1" x14ac:dyDescent="0.25">
      <c r="A18" s="8" t="s">
        <v>39</v>
      </c>
      <c r="B18" s="9" t="s">
        <v>50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0.71</v>
      </c>
    </row>
    <row r="19" spans="1:14" s="11" customFormat="1" x14ac:dyDescent="0.25">
      <c r="A19" s="8" t="s">
        <v>39</v>
      </c>
      <c r="B19" s="9" t="s">
        <v>51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97</v>
      </c>
      <c r="N19" s="15">
        <v>0.86</v>
      </c>
    </row>
    <row r="20" spans="1:14" s="11" customFormat="1" ht="25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144</v>
      </c>
      <c r="G28" s="17">
        <f>SUM(G14:G27)</f>
        <v>0</v>
      </c>
      <c r="H28" s="18">
        <f>SUM(F28:G28)/E28</f>
        <v>0.94117647058823528</v>
      </c>
      <c r="I28" s="17">
        <f t="shared" ref="I28" si="3">(E28-SUM(F28:G28))-K28</f>
        <v>9</v>
      </c>
      <c r="J28" s="18">
        <f t="shared" ref="J28" si="4">I28/E28</f>
        <v>5.8823529411764705E-2</v>
      </c>
      <c r="K28" s="17">
        <f>SUM(K14:K27)</f>
        <v>0</v>
      </c>
      <c r="L28" s="18">
        <f t="shared" ref="L28" si="5">K28/E28</f>
        <v>0</v>
      </c>
      <c r="M28" s="17">
        <f>AVERAGE(M14:M27)</f>
        <v>88.571428571428569</v>
      </c>
      <c r="N28" s="19">
        <f>AVERAGE(N14:N27)</f>
        <v>0.83571428571428563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7" zoomScale="85" zoomScaleNormal="85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92</v>
      </c>
      <c r="N14" s="15">
        <v>0.81</v>
      </c>
    </row>
    <row r="15" spans="1:14" s="11" customFormat="1" ht="25" x14ac:dyDescent="0.25">
      <c r="A15" s="8" t="s">
        <v>38</v>
      </c>
      <c r="B15" s="9" t="s">
        <v>49</v>
      </c>
      <c r="C15" s="9" t="s">
        <v>41</v>
      </c>
      <c r="D15" s="9" t="s">
        <v>33</v>
      </c>
      <c r="E15" s="9">
        <v>31</v>
      </c>
      <c r="F15" s="9">
        <v>29</v>
      </c>
      <c r="G15" s="9"/>
      <c r="H15" s="10"/>
      <c r="I15" s="9">
        <f t="shared" ref="I15:I16" si="1">(E15-SUM(F15:G15))-K15</f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0.84</v>
      </c>
    </row>
    <row r="16" spans="1:14" s="11" customFormat="1" ht="25" x14ac:dyDescent="0.25">
      <c r="A16" s="8" t="s">
        <v>38</v>
      </c>
      <c r="B16" s="9" t="s">
        <v>50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si="1"/>
        <v>2</v>
      </c>
      <c r="J16" s="10"/>
      <c r="K16" s="9">
        <v>0</v>
      </c>
      <c r="L16" s="10">
        <f t="shared" si="0"/>
        <v>0</v>
      </c>
      <c r="M16" s="9">
        <v>81</v>
      </c>
      <c r="N16" s="15">
        <v>0.92</v>
      </c>
    </row>
    <row r="17" spans="1:14" s="11" customFormat="1" x14ac:dyDescent="0.25">
      <c r="A17" s="8" t="s">
        <v>39</v>
      </c>
      <c r="B17" s="9" t="s">
        <v>50</v>
      </c>
      <c r="C17" s="9" t="s">
        <v>40</v>
      </c>
      <c r="D17" s="9" t="s">
        <v>33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0.71</v>
      </c>
    </row>
    <row r="18" spans="1:14" s="11" customFormat="1" x14ac:dyDescent="0.25">
      <c r="A18" s="8" t="s">
        <v>39</v>
      </c>
      <c r="B18" s="9" t="s">
        <v>51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97</v>
      </c>
      <c r="N18" s="15">
        <v>0.86</v>
      </c>
    </row>
    <row r="19" spans="1:14" s="11" customFormat="1" ht="25" x14ac:dyDescent="0.25">
      <c r="A19" s="8" t="s">
        <v>52</v>
      </c>
      <c r="B19" s="9" t="s">
        <v>48</v>
      </c>
      <c r="C19" s="9" t="s">
        <v>43</v>
      </c>
      <c r="D19" s="9" t="s">
        <v>33</v>
      </c>
      <c r="E19" s="9"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8" t="s">
        <v>44</v>
      </c>
      <c r="B20" s="9" t="s">
        <v>48</v>
      </c>
      <c r="C20" s="9" t="s">
        <v>45</v>
      </c>
      <c r="D20" s="9" t="s">
        <v>33</v>
      </c>
      <c r="E20" s="9">
        <v>14</v>
      </c>
      <c r="F20" s="9">
        <v>10</v>
      </c>
      <c r="G20" s="9"/>
      <c r="H20" s="10"/>
      <c r="I20" s="9">
        <v>4</v>
      </c>
      <c r="J20" s="10"/>
      <c r="K20" s="9">
        <v>0</v>
      </c>
      <c r="L20" s="10">
        <f t="shared" ref="L20" si="2">K20/E20</f>
        <v>0</v>
      </c>
      <c r="M20" s="9">
        <v>71</v>
      </c>
      <c r="N20" s="15">
        <v>0.56999999999999995</v>
      </c>
    </row>
    <row r="21" spans="1:14" s="11" customFormat="1" x14ac:dyDescent="0.25">
      <c r="A21" s="8" t="s">
        <v>44</v>
      </c>
      <c r="B21" s="9" t="s">
        <v>48</v>
      </c>
      <c r="C21" s="9" t="s">
        <v>45</v>
      </c>
      <c r="D21" s="9" t="s">
        <v>33</v>
      </c>
      <c r="E21" s="9">
        <v>14</v>
      </c>
      <c r="F21" s="9">
        <v>11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79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155</v>
      </c>
      <c r="G28" s="17">
        <f>SUM(G14:G27)</f>
        <v>0</v>
      </c>
      <c r="H28" s="18">
        <f>SUM(F28:G28)/E28</f>
        <v>0.92814371257485029</v>
      </c>
      <c r="I28" s="17">
        <f t="shared" ref="I28" si="4">(E28-SUM(F28:G28))-K28</f>
        <v>12</v>
      </c>
      <c r="J28" s="18">
        <f t="shared" ref="J28" si="5">I28/E28</f>
        <v>7.1856287425149698E-2</v>
      </c>
      <c r="K28" s="17">
        <f>SUM(K14:K27)</f>
        <v>0</v>
      </c>
      <c r="L28" s="18">
        <f t="shared" ref="L28" si="6">K28/E28</f>
        <v>0</v>
      </c>
      <c r="M28" s="17">
        <f>AVERAGE(M14:M27)</f>
        <v>88.125</v>
      </c>
      <c r="N28" s="19">
        <f>AVERAGE(N14:N27)</f>
        <v>0.8125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8" zoomScale="70" zoomScaleNormal="70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SISTEMAS DE INFORMCIÓN DE MERCADOTECNIA</v>
      </c>
      <c r="B14" s="9" t="s">
        <v>18</v>
      </c>
      <c r="C14" s="9" t="str">
        <f>'1'!C14</f>
        <v>607 B</v>
      </c>
      <c r="D14" s="9" t="str">
        <f>'1'!D14</f>
        <v>IGEM</v>
      </c>
      <c r="E14" s="9">
        <f>'1'!E14</f>
        <v>27</v>
      </c>
      <c r="F14" s="9">
        <v>25</v>
      </c>
      <c r="G14" s="9">
        <v>1</v>
      </c>
      <c r="H14" s="10">
        <f t="shared" ref="H14:H27" si="0">F14/E14</f>
        <v>0.92592592592592593</v>
      </c>
      <c r="I14" s="9">
        <f t="shared" ref="I14:I28" si="1">(E14-SUM(F14:G14))-K14</f>
        <v>1</v>
      </c>
      <c r="J14" s="10">
        <f t="shared" ref="J14:J28" si="2">I14/E14</f>
        <v>3.7037037037037035E-2</v>
      </c>
      <c r="K14" s="9">
        <v>0</v>
      </c>
      <c r="L14" s="10">
        <f t="shared" ref="L14:L28" si="3">K14/E14</f>
        <v>0</v>
      </c>
      <c r="M14" s="9">
        <v>91</v>
      </c>
      <c r="N14" s="15">
        <v>0.81</v>
      </c>
    </row>
    <row r="15" spans="1:14" s="11" customFormat="1" ht="25" x14ac:dyDescent="0.25">
      <c r="A15" s="9" t="str">
        <f>'1'!A15</f>
        <v>ADMINISTRACION DE LA SALUD Y SEGURIDAD OCUPACIONAL</v>
      </c>
      <c r="B15" s="9" t="s">
        <v>18</v>
      </c>
      <c r="C15" s="9" t="str">
        <f>'1'!C15</f>
        <v>607 A</v>
      </c>
      <c r="D15" s="9" t="str">
        <f>'1'!D15</f>
        <v>IGEM</v>
      </c>
      <c r="E15" s="9">
        <f>'1'!E15</f>
        <v>31</v>
      </c>
      <c r="F15" s="9">
        <v>27</v>
      </c>
      <c r="G15" s="9">
        <v>2</v>
      </c>
      <c r="H15" s="10">
        <f t="shared" si="0"/>
        <v>0.87096774193548387</v>
      </c>
      <c r="I15" s="9">
        <f t="shared" si="1"/>
        <v>2</v>
      </c>
      <c r="J15" s="10">
        <f t="shared" si="2"/>
        <v>6.4516129032258063E-2</v>
      </c>
      <c r="K15" s="9">
        <v>0</v>
      </c>
      <c r="L15" s="10">
        <f t="shared" si="3"/>
        <v>0</v>
      </c>
      <c r="M15" s="9">
        <v>89</v>
      </c>
      <c r="N15" s="15">
        <v>0.84</v>
      </c>
    </row>
    <row r="16" spans="1:14" s="11" customFormat="1" x14ac:dyDescent="0.25">
      <c r="A16" s="9" t="str">
        <f>'1'!A16</f>
        <v>PLAN DE NEGOCIOS</v>
      </c>
      <c r="B16" s="9" t="s">
        <v>18</v>
      </c>
      <c r="C16" s="9" t="str">
        <f>'1'!C16</f>
        <v>807 B</v>
      </c>
      <c r="D16" s="9" t="str">
        <f>'1'!D16</f>
        <v>IGEM</v>
      </c>
      <c r="E16" s="9">
        <f>'1'!E16</f>
        <v>14</v>
      </c>
      <c r="F16" s="9">
        <v>14</v>
      </c>
      <c r="G16" s="9">
        <v>0</v>
      </c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96</v>
      </c>
      <c r="N16" s="15">
        <v>0.64</v>
      </c>
    </row>
    <row r="17" spans="1:14" s="11" customFormat="1" x14ac:dyDescent="0.25">
      <c r="A17" s="9" t="str">
        <f>'1'!A18</f>
        <v>INGENIERIA ECONOMICA</v>
      </c>
      <c r="B17" s="9" t="s">
        <v>18</v>
      </c>
      <c r="C17" s="9" t="str">
        <f>'1'!C18</f>
        <v>407 B</v>
      </c>
      <c r="D17" s="9" t="str">
        <f>'1'!D18</f>
        <v>IGEM</v>
      </c>
      <c r="E17" s="9">
        <f>'1'!E18</f>
        <v>14</v>
      </c>
      <c r="F17" s="9">
        <v>10</v>
      </c>
      <c r="G17" s="9">
        <v>1</v>
      </c>
      <c r="H17" s="10">
        <f t="shared" si="0"/>
        <v>0.7142857142857143</v>
      </c>
      <c r="I17" s="9">
        <f t="shared" si="1"/>
        <v>3</v>
      </c>
      <c r="J17" s="10">
        <f t="shared" si="2"/>
        <v>0.21428571428571427</v>
      </c>
      <c r="K17" s="9">
        <v>0</v>
      </c>
      <c r="L17" s="10">
        <f t="shared" si="3"/>
        <v>0</v>
      </c>
      <c r="M17" s="9">
        <v>71</v>
      </c>
      <c r="N17" s="15">
        <v>0.71</v>
      </c>
    </row>
    <row r="18" spans="1:14" s="11" customFormat="1" ht="25" x14ac:dyDescent="0.25">
      <c r="A18" s="9" t="s">
        <v>52</v>
      </c>
      <c r="B18" s="9" t="s">
        <v>18</v>
      </c>
      <c r="C18" s="9" t="s">
        <v>43</v>
      </c>
      <c r="D18" s="9" t="s">
        <v>33</v>
      </c>
      <c r="E18" s="9">
        <v>22</v>
      </c>
      <c r="F18" s="9">
        <v>22</v>
      </c>
      <c r="G18" s="9">
        <v>0</v>
      </c>
      <c r="H18" s="10">
        <f t="shared" si="0"/>
        <v>1</v>
      </c>
      <c r="I18" s="9">
        <f t="shared" si="1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97</v>
      </c>
      <c r="N18" s="15">
        <v>0.68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108</v>
      </c>
      <c r="F28" s="17">
        <f>SUM(F14:F27)</f>
        <v>98</v>
      </c>
      <c r="G28" s="17">
        <f>SUM(G14:G27)</f>
        <v>4</v>
      </c>
      <c r="H28" s="18">
        <f>SUM(F28:G28)/E28</f>
        <v>0.94444444444444442</v>
      </c>
      <c r="I28" s="17">
        <f t="shared" si="1"/>
        <v>6</v>
      </c>
      <c r="J28" s="18">
        <f t="shared" si="2"/>
        <v>5.5555555555555552E-2</v>
      </c>
      <c r="K28" s="17">
        <f>SUM(K14:K27)</f>
        <v>0</v>
      </c>
      <c r="L28" s="18">
        <f t="shared" si="3"/>
        <v>0</v>
      </c>
      <c r="M28" s="17">
        <f>AVERAGE(M14:M27)</f>
        <v>88.8</v>
      </c>
      <c r="N28" s="19">
        <f>AVERAGE(N14:N27)</f>
        <v>0.73599999999999999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2025-06-11T23:30:28Z</dcterms:modified>
  <cp:category/>
  <cp:contentStatus/>
</cp:coreProperties>
</file>