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DATA D\FEBRERO JUNIO 2025\"/>
    </mc:Choice>
  </mc:AlternateContent>
  <xr:revisionPtr revIDLastSave="0" documentId="13_ncr:1_{7537EDE2-E21D-4F89-B242-F3D64992169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3" l="1"/>
  <c r="I17" i="23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5" i="24"/>
  <c r="D15" i="24"/>
  <c r="C15" i="24"/>
  <c r="A15" i="24"/>
  <c r="I14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E16" i="23"/>
  <c r="I16" i="23" s="1"/>
  <c r="D16" i="23"/>
  <c r="C16" i="23"/>
  <c r="A16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I14" i="22" l="1"/>
  <c r="I15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E28" i="24"/>
  <c r="E29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<sst xmlns="http://schemas.openxmlformats.org/spreadsheetml/2006/main" count="182" uniqueCount="45">
  <si>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</si>
  <si>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</si>
  <si>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</si>
  <si>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</si>
  <si>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</si>
  <si>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</si>
  <si>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</si>
  <si>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</si>
  <si>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</si>
  <si>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</si>
  <si>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</si>
  <si>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</si>
  <si>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</si>
  <si>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</si>
  <si>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</si>
  <si>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</si>
  <si>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</si>
  <si>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</si>
  <si>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</si>
  <si>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</si>
  <si>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</si>
  <si>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</si>
  <si>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</si>
  <si>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</si>
  <si>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</si>
  <si>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</si>
  <si>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</si>
  <si>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</si>
  <si>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</si>
  <si>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</si>
  <si>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</si>
  <si>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</si>
  <si>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 INOCENCIO GARCIA HUERTA</t>
  </si>
  <si>
    <t>IIND</t>
  </si>
  <si>
    <t>FLOR LILIANA CHONTAL PELALAYO</t>
  </si>
  <si>
    <t>SISTEMAS DE GESTION</t>
  </si>
  <si>
    <t>FEBRERO-JUNIO 2025</t>
  </si>
  <si>
    <t xml:space="preserve">AUDITORIAS DE CALIDAD </t>
  </si>
  <si>
    <t>801A</t>
  </si>
  <si>
    <t>901A</t>
  </si>
  <si>
    <t>67|%</t>
  </si>
  <si>
    <t>IV</t>
  </si>
  <si>
    <t>V</t>
  </si>
  <si>
    <t>III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</si>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</sst>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176101</xdr:colOff>
      <xdr:row>33</xdr:row>
      <xdr:rowOff>37353</xdr:rowOff>
    </xdr:from>
    <xdr:to>
      <xdr:col>3</xdr:col>
      <xdr:colOff>699307</xdr:colOff>
      <xdr:row>33</xdr:row>
      <xdr:rowOff>776941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1A6C9B-38DE-4A1A-9498-51FEC6731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4219" y="7388412"/>
          <a:ext cx="911676" cy="739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253999</xdr:colOff>
      <xdr:row>33</xdr:row>
      <xdr:rowOff>52294</xdr:rowOff>
    </xdr:from>
    <xdr:to>
      <xdr:col>3</xdr:col>
      <xdr:colOff>780008</xdr:colOff>
      <xdr:row>34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81804C8-6E2B-4D06-BC64-E112E120A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2117" y="7395882"/>
          <a:ext cx="914479" cy="737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283879</xdr:colOff>
      <xdr:row>33</xdr:row>
      <xdr:rowOff>0</xdr:rowOff>
    </xdr:from>
    <xdr:to>
      <xdr:col>3</xdr:col>
      <xdr:colOff>809888</xdr:colOff>
      <xdr:row>33</xdr:row>
      <xdr:rowOff>731583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818E566-9AAB-1C3B-C3F7-E2A649948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01997" y="7343588"/>
          <a:ext cx="914479" cy="7315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4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2</v>
      </c>
      <c r="G8" s="4" t="s">
        <v>6</v>
      </c>
      <c r="H8" s="5">
        <v>2</v>
      </c>
      <c r="I8" s="36" t="s">
        <v>7</v>
      </c>
      <c r="J8" s="36"/>
      <c r="K8" s="36"/>
      <c r="L8" s="30" t="s">
        <v>36</v>
      </c>
      <c r="M8" s="30"/>
      <c r="N8" s="30"/>
    </row>
    <row r="10" spans="1:14" ht="13" x14ac:dyDescent="0.3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4.5" x14ac:dyDescent="0.35">
      <c r="A14" s="8" t="s">
        <v>35</v>
      </c>
      <c r="B14" s="9" t="s">
        <v>21</v>
      </c>
      <c r="C14" s="22" t="s">
        <v>38</v>
      </c>
      <c r="D14" s="9" t="s">
        <v>33</v>
      </c>
      <c r="E14" s="9">
        <v>9</v>
      </c>
      <c r="F14" s="9">
        <v>9</v>
      </c>
      <c r="G14" s="9"/>
      <c r="H14" s="10"/>
      <c r="I14" s="9">
        <v>0</v>
      </c>
      <c r="J14" s="10"/>
      <c r="K14" s="9"/>
      <c r="L14" s="10"/>
      <c r="M14" s="21">
        <v>88</v>
      </c>
      <c r="N14" s="15" t="s">
        <v>40</v>
      </c>
    </row>
    <row r="15" spans="1:14" s="11" customFormat="1" x14ac:dyDescent="0.25">
      <c r="A15" s="8" t="s">
        <v>37</v>
      </c>
      <c r="B15" s="9" t="s">
        <v>21</v>
      </c>
      <c r="C15" s="9" t="s">
        <v>39</v>
      </c>
      <c r="D15" s="9" t="s">
        <v>33</v>
      </c>
      <c r="E15" s="9">
        <v>1</v>
      </c>
      <c r="F15" s="9">
        <v>1</v>
      </c>
      <c r="G15" s="9"/>
      <c r="H15" s="10"/>
      <c r="I15" s="9">
        <v>0</v>
      </c>
      <c r="J15" s="10"/>
      <c r="K15" s="9"/>
      <c r="L15" s="10"/>
      <c r="M15" s="9">
        <v>90</v>
      </c>
      <c r="N15" s="15">
        <v>1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</v>
      </c>
      <c r="F28" s="17">
        <f>SUM(F14:F27)</f>
        <v>10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89</v>
      </c>
      <c r="N28" s="19">
        <f>AVERAGE(N14:N27)</f>
        <v>1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5" zoomScale="85" zoomScaleNormal="85" zoomScaleSheetLayoutView="100" workbookViewId="0">
      <selection activeCell="M44" sqref="M4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SISTEMAS DE GESTION</v>
      </c>
      <c r="B14" s="9"/>
      <c r="C14" s="9" t="str">
        <f>'1'!C14</f>
        <v>801A</v>
      </c>
      <c r="D14" s="9" t="str">
        <f>'1'!D14</f>
        <v>IIND</v>
      </c>
      <c r="E14" s="9">
        <f>'1'!E14</f>
        <v>9</v>
      </c>
      <c r="F14" s="9">
        <v>9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89</v>
      </c>
      <c r="N14" s="15">
        <v>0.78</v>
      </c>
    </row>
    <row r="15" spans="1:14" s="11" customFormat="1" x14ac:dyDescent="0.25">
      <c r="A15" s="9" t="str">
        <f>'1'!A15</f>
        <v xml:space="preserve">AUDITORIAS DE CALIDAD </v>
      </c>
      <c r="B15" s="9"/>
      <c r="C15" s="9" t="str">
        <f>'1'!C15</f>
        <v>901A</v>
      </c>
      <c r="D15" s="9" t="str">
        <f>'1'!D15</f>
        <v>IIND</v>
      </c>
      <c r="E15" s="9">
        <f>'1'!E15</f>
        <v>1</v>
      </c>
      <c r="F15" s="9">
        <v>1</v>
      </c>
      <c r="G15" s="9"/>
      <c r="H15" s="10"/>
      <c r="I15" s="9">
        <f t="shared" si="0"/>
        <v>0</v>
      </c>
      <c r="J15" s="10"/>
      <c r="K15" s="9"/>
      <c r="L15" s="10"/>
      <c r="M15" s="9">
        <v>90</v>
      </c>
      <c r="N15" s="15">
        <v>1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</v>
      </c>
      <c r="F28" s="17">
        <f>SUM(F14:F27)</f>
        <v>10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89.5</v>
      </c>
      <c r="N28" s="19">
        <f>AVERAGE(N14:N27)</f>
        <v>0.89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42" t="s">
        <v>34</v>
      </c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5"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SISTEMAS DE GESTION</v>
      </c>
      <c r="B14" s="9" t="s">
        <v>41</v>
      </c>
      <c r="C14" s="9" t="str">
        <f>'1'!C14</f>
        <v>801A</v>
      </c>
      <c r="D14" s="9" t="str">
        <f>'1'!D14</f>
        <v>IIND</v>
      </c>
      <c r="E14" s="9">
        <f>'1'!E14</f>
        <v>9</v>
      </c>
      <c r="F14" s="9">
        <v>9</v>
      </c>
      <c r="G14" s="9"/>
      <c r="H14" s="10"/>
      <c r="I14" s="9">
        <f t="shared" ref="I14:I29" si="0">(E14-SUM(F14:G14))-K14</f>
        <v>0</v>
      </c>
      <c r="J14" s="10"/>
      <c r="K14" s="9"/>
      <c r="L14" s="10"/>
      <c r="M14" s="9">
        <v>90</v>
      </c>
      <c r="N14" s="15">
        <v>0.89</v>
      </c>
    </row>
    <row r="15" spans="1:14" s="11" customFormat="1" x14ac:dyDescent="0.25">
      <c r="A15" s="9" t="s">
        <v>35</v>
      </c>
      <c r="B15" s="9" t="s">
        <v>42</v>
      </c>
      <c r="C15" s="9" t="s">
        <v>38</v>
      </c>
      <c r="D15" s="9" t="str">
        <f>'1'!D15</f>
        <v>IIND</v>
      </c>
      <c r="E15" s="9">
        <v>9</v>
      </c>
      <c r="F15" s="9">
        <v>9</v>
      </c>
      <c r="G15" s="9"/>
      <c r="H15" s="10"/>
      <c r="I15" s="9"/>
      <c r="J15" s="10"/>
      <c r="K15" s="9"/>
      <c r="L15" s="10"/>
      <c r="M15" s="9">
        <v>89</v>
      </c>
      <c r="N15" s="15">
        <v>0.89</v>
      </c>
    </row>
    <row r="16" spans="1:14" s="11" customFormat="1" x14ac:dyDescent="0.25">
      <c r="A16" s="9" t="str">
        <f>'1'!A15</f>
        <v xml:space="preserve">AUDITORIAS DE CALIDAD </v>
      </c>
      <c r="B16" s="9" t="s">
        <v>43</v>
      </c>
      <c r="C16" s="9" t="str">
        <f>'1'!C15</f>
        <v>901A</v>
      </c>
      <c r="D16" s="9" t="str">
        <f>'1'!D15</f>
        <v>IIND</v>
      </c>
      <c r="E16" s="9">
        <f>'1'!E15</f>
        <v>1</v>
      </c>
      <c r="F16" s="9">
        <v>1</v>
      </c>
      <c r="G16" s="9"/>
      <c r="H16" s="10"/>
      <c r="I16" s="9">
        <f t="shared" si="0"/>
        <v>0</v>
      </c>
      <c r="J16" s="10"/>
      <c r="K16" s="9"/>
      <c r="L16" s="10"/>
      <c r="M16" s="9">
        <v>90</v>
      </c>
      <c r="N16" s="15">
        <v>1</v>
      </c>
    </row>
    <row r="17" spans="1:14" s="11" customFormat="1" x14ac:dyDescent="0.25">
      <c r="A17" s="9" t="s">
        <v>37</v>
      </c>
      <c r="B17" s="9" t="s">
        <v>41</v>
      </c>
      <c r="C17" s="9" t="s">
        <v>39</v>
      </c>
      <c r="D17" s="9" t="s">
        <v>33</v>
      </c>
      <c r="E17" s="9">
        <v>1</v>
      </c>
      <c r="F17" s="9">
        <v>1</v>
      </c>
      <c r="G17" s="9"/>
      <c r="H17" s="10"/>
      <c r="I17" s="9">
        <f t="shared" si="0"/>
        <v>0</v>
      </c>
      <c r="J17" s="10"/>
      <c r="K17" s="9"/>
      <c r="L17" s="10"/>
      <c r="M17" s="9">
        <v>90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20</v>
      </c>
      <c r="F29" s="17">
        <f>SUM(F14:F28)</f>
        <v>20</v>
      </c>
      <c r="G29" s="17">
        <f>SUM(G14:G28)</f>
        <v>0</v>
      </c>
      <c r="H29" s="18">
        <f>SUM(F29:G29)/E29</f>
        <v>1</v>
      </c>
      <c r="I29" s="17">
        <f t="shared" si="0"/>
        <v>0</v>
      </c>
      <c r="J29" s="18">
        <f t="shared" ref="J29" si="1">I29/E29</f>
        <v>0</v>
      </c>
      <c r="K29" s="17">
        <f>SUM(K14:K28)</f>
        <v>0</v>
      </c>
      <c r="L29" s="18">
        <f t="shared" ref="L29" si="2">K29/E29</f>
        <v>0</v>
      </c>
      <c r="M29" s="17">
        <f>AVERAGE(M14:M28)</f>
        <v>89.75</v>
      </c>
      <c r="N29" s="19">
        <f>AVERAGE(N14:N28)</f>
        <v>0.94500000000000006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ht="13" x14ac:dyDescent="0.3">
      <c r="B34" s="27" t="s">
        <v>27</v>
      </c>
      <c r="C34" s="27"/>
      <c r="D34" s="27"/>
      <c r="G34" s="28" t="s">
        <v>28</v>
      </c>
      <c r="H34" s="28"/>
      <c r="I34" s="28"/>
      <c r="J34" s="28"/>
    </row>
    <row r="35" spans="1:10" ht="62.25" customHeight="1" x14ac:dyDescent="0.25">
      <c r="B35" s="29"/>
      <c r="C35" s="29"/>
      <c r="D35" s="29"/>
      <c r="G35" s="30"/>
      <c r="H35" s="30"/>
      <c r="I35" s="30"/>
      <c r="J35" s="30"/>
    </row>
    <row r="36" spans="1:10" hidden="1" x14ac:dyDescent="0.25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25"/>
    <row r="38" spans="1:10" ht="45" customHeight="1" x14ac:dyDescent="0.25">
      <c r="B38" s="24" t="str">
        <f>B10</f>
        <v>MII INOCENCIO GARCIA HUERTA</v>
      </c>
      <c r="C38" s="24"/>
      <c r="D38" s="24"/>
      <c r="E38" s="13"/>
      <c r="F38" s="13"/>
      <c r="G38" s="24"/>
      <c r="H38" s="24"/>
      <c r="I38" s="24"/>
      <c r="J38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J17" sqref="J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SISTEMAS DE GESTION</v>
      </c>
      <c r="B14" s="9" t="s">
        <v>44</v>
      </c>
      <c r="C14" s="9" t="str">
        <f>'1'!C14</f>
        <v>801A</v>
      </c>
      <c r="D14" s="9" t="str">
        <f>'1'!D14</f>
        <v>IIND</v>
      </c>
      <c r="E14" s="9">
        <v>1</v>
      </c>
      <c r="F14" s="9">
        <v>1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90</v>
      </c>
      <c r="N14" s="15">
        <v>1</v>
      </c>
    </row>
    <row r="15" spans="1:14" s="11" customFormat="1" x14ac:dyDescent="0.25">
      <c r="A15" s="9" t="str">
        <f>'1'!A15</f>
        <v xml:space="preserve">AUDITORIAS DE CALIDAD </v>
      </c>
      <c r="B15" s="9" t="s">
        <v>42</v>
      </c>
      <c r="C15" s="9" t="str">
        <f>'1'!C15</f>
        <v>901A</v>
      </c>
      <c r="D15" s="9" t="str">
        <f>'1'!D15</f>
        <v>IIND</v>
      </c>
      <c r="E15" s="9">
        <v>9</v>
      </c>
      <c r="F15" s="9">
        <v>9</v>
      </c>
      <c r="G15" s="9"/>
      <c r="H15" s="10"/>
      <c r="I15" s="9">
        <f t="shared" si="0"/>
        <v>0</v>
      </c>
      <c r="J15" s="10"/>
      <c r="K15" s="9"/>
      <c r="L15" s="10"/>
      <c r="M15" s="9">
        <v>88</v>
      </c>
      <c r="N15" s="15">
        <v>0.67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</v>
      </c>
      <c r="F28" s="17">
        <f>SUM(F14:F27)</f>
        <v>10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89</v>
      </c>
      <c r="N28" s="19">
        <f>AVERAGE(N14:N27)</f>
        <v>0.83499999999999996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Q8" sqref="Q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SISTEMAS DE GESTION</v>
      </c>
      <c r="B14" s="9"/>
      <c r="C14" s="9" t="str">
        <f>'1'!C14</f>
        <v>801A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 xml:space="preserve">AUDITORIAS DE CALIDAD </v>
      </c>
      <c r="B15" s="9"/>
      <c r="C15" s="9" t="str">
        <f>'1'!C15</f>
        <v>901A</v>
      </c>
      <c r="D15" s="9" t="str">
        <f>'1'!D15</f>
        <v>IIND</v>
      </c>
      <c r="E15" s="9">
        <f>'1'!E15</f>
        <v>1</v>
      </c>
      <c r="F15" s="9"/>
      <c r="G15" s="9"/>
      <c r="H15" s="10">
        <f t="shared" ref="H15:H27" si="3">(F15+G15)/E15</f>
        <v>0</v>
      </c>
      <c r="I15" s="9">
        <f t="shared" si="0"/>
        <v>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2025-06-15T14:29:48Z</dcterms:modified>
  <cp:category/>
  <cp:contentStatus/>
</cp:coreProperties>
</file>