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PARCIALES/"/>
    </mc:Choice>
  </mc:AlternateContent>
  <xr:revisionPtr revIDLastSave="161" documentId="13_ncr:1_{E495B944-6F18-431E-B311-27EAF125B763}" xr6:coauthVersionLast="47" xr6:coauthVersionMax="47" xr10:uidLastSave="{6A4B4729-FDE7-4B02-971D-B900958BC84E}"/>
  <bookViews>
    <workbookView xWindow="-110" yWindow="-110" windowWidth="19420" windowHeight="1102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/>
  <c r="M28" i="25"/>
  <c r="K28" i="25"/>
  <c r="G28" i="25"/>
  <c r="F28" i="25"/>
  <c r="I14" i="25"/>
  <c r="J14" i="25" s="1"/>
  <c r="B10" i="25"/>
  <c r="B37" i="25"/>
  <c r="L8" i="25"/>
  <c r="H8" i="25"/>
  <c r="E8" i="25"/>
  <c r="N28" i="24"/>
  <c r="M28" i="24"/>
  <c r="K28" i="24"/>
  <c r="F28" i="24"/>
  <c r="B10" i="24"/>
  <c r="B37" i="24" s="1"/>
  <c r="L8" i="24"/>
  <c r="H8" i="24"/>
  <c r="E8" i="24"/>
  <c r="N28" i="23"/>
  <c r="M28" i="23"/>
  <c r="K28" i="23"/>
  <c r="F28" i="23"/>
  <c r="L14" i="23"/>
  <c r="B10" i="23"/>
  <c r="B37" i="23" s="1"/>
  <c r="L8" i="23"/>
  <c r="H8" i="23"/>
  <c r="E8" i="23"/>
  <c r="B10" i="22"/>
  <c r="B37" i="22"/>
  <c r="L8" i="22"/>
  <c r="H8" i="22"/>
  <c r="E8" i="22"/>
  <c r="N28" i="22"/>
  <c r="M28" i="22"/>
  <c r="K28" i="22"/>
  <c r="F28" i="22"/>
  <c r="B37" i="10"/>
  <c r="N28" i="10"/>
  <c r="M28" i="10"/>
  <c r="K28" i="10"/>
  <c r="F28" i="10"/>
  <c r="E28" i="10"/>
  <c r="L14" i="10"/>
  <c r="L14" i="25"/>
  <c r="E28" i="25"/>
  <c r="E28" i="24"/>
  <c r="L28" i="25" l="1"/>
  <c r="I28" i="10"/>
  <c r="I28" i="25"/>
  <c r="J28" i="25" s="1"/>
  <c r="L28" i="10"/>
  <c r="H28" i="25"/>
  <c r="I28" i="24"/>
  <c r="L28" i="24"/>
  <c r="E28" i="22"/>
  <c r="E28" i="23"/>
  <c r="L14" i="22"/>
  <c r="L28" i="23" l="1"/>
  <c r="I28" i="23"/>
  <c r="I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<sst xmlns="http://schemas.openxmlformats.org/spreadsheetml/2006/main" count="273" uniqueCount="48">
  <si>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</si>
  <si>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</si>
  <si>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</si>
  <si>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</si>
  <si>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</si>
  <si>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</si>
  <si>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</si>
  <si>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</si>
  <si>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</si>
  <si>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</si>
  <si>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</si>
  <si>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</si>
  <si>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</si>
  <si>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</si>
  <si>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</si>
  <si>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</si>
  <si>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</si>
  <si>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</si>
  <si>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</si>
  <si>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</si>
  <si>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</si>
  <si>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</si>
  <si>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</si>
  <si>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</si>
  <si>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</si>
  <si>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</si>
  <si>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</si>
  <si>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</si>
  <si>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</si>
  <si>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</si>
  <si>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</si>
  <si>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</si>
  <si>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MARTA GABRIELA LIMON OROZCO</t>
  </si>
  <si>
    <t>IIND</t>
  </si>
  <si>
    <t>FLOR ILIANA CHONTAL PELAYO</t>
  </si>
  <si>
    <t>FEBRERO-JUNIO 2025</t>
  </si>
  <si>
    <t>ESTUDIO DEL TRABAJO II</t>
  </si>
  <si>
    <t>401  A</t>
  </si>
  <si>
    <t>401 B</t>
  </si>
  <si>
    <t>INGENIERIA Y PRODUCTIVIDAD</t>
  </si>
  <si>
    <t>801 A</t>
  </si>
  <si>
    <t>PRODUCTIVIDAD APLICADA</t>
  </si>
  <si>
    <t>LEAN MANUFACTURING</t>
  </si>
  <si>
    <t>801 B</t>
  </si>
  <si>
    <t>401 A</t>
  </si>
  <si>
    <t>II</t>
  </si>
  <si>
    <t>III</t>
  </si>
  <si>
    <t>801B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</si>
</sst>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32</xdr:row>
      <xdr:rowOff>112058</xdr:rowOff>
    </xdr:from>
    <xdr:to>
      <xdr:col>3</xdr:col>
      <xdr:colOff>756437</xdr:colOff>
      <xdr:row>33</xdr:row>
      <xdr:rowOff>662372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552764"/>
          <a:ext cx="1014172" cy="707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211665</xdr:colOff>
      <xdr:row>33</xdr:row>
      <xdr:rowOff>16282</xdr:rowOff>
    </xdr:from>
    <xdr:to>
      <xdr:col>3</xdr:col>
      <xdr:colOff>450429</xdr:colOff>
      <xdr:row>33</xdr:row>
      <xdr:rowOff>730948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40127" y="7449038"/>
          <a:ext cx="1036584" cy="7146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22412</xdr:colOff>
      <xdr:row>32</xdr:row>
      <xdr:rowOff>145677</xdr:rowOff>
    </xdr:from>
    <xdr:to>
      <xdr:col>3</xdr:col>
      <xdr:colOff>525233</xdr:colOff>
      <xdr:row>33</xdr:row>
      <xdr:rowOff>703460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3530" y="7261412"/>
          <a:ext cx="995879" cy="7146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3</xdr:col>
      <xdr:colOff>312320</xdr:colOff>
      <xdr:row>33</xdr:row>
      <xdr:rowOff>714665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77353" y="7463118"/>
          <a:ext cx="995879" cy="7146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H8" sqref="H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4</v>
      </c>
      <c r="I8" s="34" t="s">
        <v>7</v>
      </c>
      <c r="J8" s="34"/>
      <c r="K8" s="34"/>
      <c r="L8" s="28" t="s">
        <v>35</v>
      </c>
      <c r="M8" s="28"/>
      <c r="N8" s="28"/>
    </row>
    <row r="10" spans="1:14" ht="13" x14ac:dyDescent="0.3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>
        <v>25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71</v>
      </c>
      <c r="N14" s="15">
        <v>0.78</v>
      </c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>
        <v>18</v>
      </c>
      <c r="G15" s="9"/>
      <c r="H15" s="10"/>
      <c r="I15" s="9">
        <v>1</v>
      </c>
      <c r="J15" s="10"/>
      <c r="K15" s="9">
        <v>0</v>
      </c>
      <c r="L15" s="10">
        <v>0</v>
      </c>
      <c r="M15" s="9">
        <v>80</v>
      </c>
      <c r="N15" s="15">
        <v>0.68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>
        <v>9</v>
      </c>
      <c r="G16" s="9"/>
      <c r="H16" s="10"/>
      <c r="I16" s="9">
        <v>1</v>
      </c>
      <c r="J16" s="10"/>
      <c r="K16" s="9">
        <v>0</v>
      </c>
      <c r="L16" s="10">
        <v>0</v>
      </c>
      <c r="M16" s="9">
        <v>79</v>
      </c>
      <c r="N16" s="15">
        <v>0.9</v>
      </c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93</v>
      </c>
      <c r="N17" s="15">
        <v>0.63</v>
      </c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>
        <v>27</v>
      </c>
      <c r="G18" s="9"/>
      <c r="H18" s="10"/>
      <c r="I18" s="9">
        <v>0</v>
      </c>
      <c r="J18" s="10"/>
      <c r="K18" s="9">
        <v>0</v>
      </c>
      <c r="L18" s="10">
        <v>0</v>
      </c>
      <c r="M18" s="9">
        <v>92</v>
      </c>
      <c r="N18" s="15">
        <v>0.74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87</v>
      </c>
      <c r="G28" s="17"/>
      <c r="H28" s="18"/>
      <c r="I28" s="17">
        <f t="shared" ref="I28" si="1">(E28-SUM(F28:G28))-K28</f>
        <v>9</v>
      </c>
      <c r="J28" s="18"/>
      <c r="K28" s="17">
        <f>SUM(K14:K27)</f>
        <v>0</v>
      </c>
      <c r="L28" s="18">
        <f t="shared" si="0"/>
        <v>0</v>
      </c>
      <c r="M28" s="17">
        <f>AVERAGE(M14:M27)</f>
        <v>83</v>
      </c>
      <c r="N28" s="19">
        <f>AVERAGE(N14:N27)</f>
        <v>0.74599999999999989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78" zoomScaleNormal="78" zoomScaleSheetLayoutView="100" workbookViewId="0">
      <selection activeCell="P16" sqref="P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45</v>
      </c>
      <c r="C14" s="9" t="s">
        <v>44</v>
      </c>
      <c r="D14" s="9" t="s">
        <v>33</v>
      </c>
      <c r="E14" s="9">
        <v>32</v>
      </c>
      <c r="F14" s="9">
        <v>23</v>
      </c>
      <c r="G14" s="9"/>
      <c r="H14" s="10"/>
      <c r="I14" s="9">
        <v>8</v>
      </c>
      <c r="J14" s="10"/>
      <c r="K14" s="9">
        <v>0</v>
      </c>
      <c r="L14" s="10">
        <f t="shared" ref="L14:L28" si="0">K14/E14</f>
        <v>0</v>
      </c>
      <c r="M14" s="9">
        <v>74</v>
      </c>
      <c r="N14" s="15">
        <v>0.69</v>
      </c>
    </row>
    <row r="15" spans="1:14" s="11" customFormat="1" x14ac:dyDescent="0.25">
      <c r="A15" s="8" t="s">
        <v>36</v>
      </c>
      <c r="B15" s="9" t="s">
        <v>45</v>
      </c>
      <c r="C15" s="9" t="s">
        <v>38</v>
      </c>
      <c r="D15" s="9" t="s">
        <v>33</v>
      </c>
      <c r="E15" s="9">
        <v>19</v>
      </c>
      <c r="F15" s="9">
        <v>12</v>
      </c>
      <c r="G15" s="9"/>
      <c r="H15" s="10"/>
      <c r="I15" s="9">
        <v>7</v>
      </c>
      <c r="J15" s="10"/>
      <c r="K15" s="9">
        <v>0</v>
      </c>
      <c r="L15" s="10">
        <v>0</v>
      </c>
      <c r="M15" s="9">
        <v>49</v>
      </c>
      <c r="N15" s="15">
        <v>0.63</v>
      </c>
    </row>
    <row r="16" spans="1:14" s="11" customFormat="1" x14ac:dyDescent="0.25">
      <c r="A16" s="8" t="s">
        <v>39</v>
      </c>
      <c r="B16" s="9" t="s">
        <v>45</v>
      </c>
      <c r="C16" s="9" t="s">
        <v>40</v>
      </c>
      <c r="D16" s="9" t="s">
        <v>33</v>
      </c>
      <c r="E16" s="9">
        <v>10</v>
      </c>
      <c r="F16" s="9">
        <v>8</v>
      </c>
      <c r="G16" s="9"/>
      <c r="H16" s="10"/>
      <c r="I16" s="9">
        <v>2</v>
      </c>
      <c r="J16" s="10"/>
      <c r="K16" s="9">
        <v>0</v>
      </c>
      <c r="L16" s="10">
        <v>0</v>
      </c>
      <c r="M16" s="9">
        <v>74</v>
      </c>
      <c r="N16" s="15">
        <v>0.8</v>
      </c>
    </row>
    <row r="17" spans="1:14" s="11" customFormat="1" x14ac:dyDescent="0.25">
      <c r="A17" s="8" t="s">
        <v>41</v>
      </c>
      <c r="B17" s="9" t="s">
        <v>45</v>
      </c>
      <c r="C17" s="9" t="s">
        <v>40</v>
      </c>
      <c r="D17" s="9" t="s">
        <v>33</v>
      </c>
      <c r="E17" s="9">
        <v>8</v>
      </c>
      <c r="F17" s="9">
        <v>8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0.63</v>
      </c>
    </row>
    <row r="18" spans="1:14" s="11" customFormat="1" x14ac:dyDescent="0.25">
      <c r="A18" s="8" t="s">
        <v>42</v>
      </c>
      <c r="B18" s="9" t="s">
        <v>45</v>
      </c>
      <c r="C18" s="9" t="s">
        <v>43</v>
      </c>
      <c r="D18" s="9" t="s">
        <v>33</v>
      </c>
      <c r="E18" s="9">
        <v>27</v>
      </c>
      <c r="F18" s="9">
        <v>25</v>
      </c>
      <c r="G18" s="9"/>
      <c r="H18" s="10"/>
      <c r="I18" s="9">
        <v>2</v>
      </c>
      <c r="J18" s="10"/>
      <c r="K18" s="9">
        <v>0</v>
      </c>
      <c r="L18" s="10">
        <v>0</v>
      </c>
      <c r="M18" s="9">
        <v>81</v>
      </c>
      <c r="N18" s="15">
        <v>0.78</v>
      </c>
    </row>
    <row r="19" spans="1:14" s="11" customFormat="1" x14ac:dyDescent="0.25">
      <c r="A19" s="8" t="s">
        <v>42</v>
      </c>
      <c r="B19" s="9" t="s">
        <v>46</v>
      </c>
      <c r="C19" s="9" t="s">
        <v>47</v>
      </c>
      <c r="D19" s="9" t="s">
        <v>33</v>
      </c>
      <c r="E19" s="9">
        <v>27</v>
      </c>
      <c r="F19" s="9">
        <v>27</v>
      </c>
      <c r="G19" s="9"/>
      <c r="H19" s="10"/>
      <c r="I19" s="9">
        <v>0</v>
      </c>
      <c r="J19" s="10"/>
      <c r="K19" s="9">
        <v>0</v>
      </c>
      <c r="L19" s="10">
        <v>0</v>
      </c>
      <c r="M19" s="9">
        <v>94</v>
      </c>
      <c r="N19" s="15">
        <v>0.63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123</v>
      </c>
      <c r="F28" s="17">
        <f>SUM(F14:F27)</f>
        <v>103</v>
      </c>
      <c r="G28" s="17"/>
      <c r="H28" s="18"/>
      <c r="I28" s="17">
        <f t="shared" ref="I28" si="1">(E28-SUM(F28:G28))-K28</f>
        <v>20</v>
      </c>
      <c r="J28" s="18"/>
      <c r="K28" s="17">
        <f>SUM(K14:K27)</f>
        <v>0</v>
      </c>
      <c r="L28" s="18">
        <f t="shared" si="0"/>
        <v>0</v>
      </c>
      <c r="M28" s="17">
        <f>AVERAGE(M14:M27)</f>
        <v>78</v>
      </c>
      <c r="N28" s="19">
        <f>AVERAGE(N14:N27)</f>
        <v>0.69333333333333336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" zoomScale="85" zoomScaleNormal="85" zoomScaleSheetLayoutView="100" workbookViewId="0">
      <selection activeCell="C14" sqref="C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4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>
        <v>22</v>
      </c>
      <c r="G14" s="9"/>
      <c r="H14" s="10"/>
      <c r="I14" s="9">
        <v>4</v>
      </c>
      <c r="J14" s="10"/>
      <c r="K14" s="9">
        <v>0</v>
      </c>
      <c r="L14" s="10">
        <f t="shared" ref="L14:L28" si="0">K14/E14</f>
        <v>0</v>
      </c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22</v>
      </c>
      <c r="G28" s="17"/>
      <c r="H28" s="18"/>
      <c r="I28" s="17">
        <f t="shared" ref="I28" si="1">(E28-SUM(F28:G28))-K28</f>
        <v>74</v>
      </c>
      <c r="J28" s="18"/>
      <c r="K28" s="17">
        <f>SUM(K14:K27)</f>
        <v>0</v>
      </c>
      <c r="L28" s="18">
        <f t="shared" si="0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9" zoomScale="85" zoomScaleNormal="85" zoomScaleSheetLayoutView="100" workbookViewId="0">
      <selection activeCell="F14" sqref="F14:N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44</v>
      </c>
      <c r="D14" s="9" t="s">
        <v>33</v>
      </c>
      <c r="E14" s="9">
        <v>32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0</v>
      </c>
      <c r="G28" s="17"/>
      <c r="H28" s="18"/>
      <c r="I28" s="17">
        <f t="shared" ref="I28" si="0">(E28-SUM(F28:G28))-K28</f>
        <v>96</v>
      </c>
      <c r="J28" s="18"/>
      <c r="K28" s="17">
        <f>SUM(K14:K27)</f>
        <v>0</v>
      </c>
      <c r="L28" s="18">
        <f t="shared" ref="L28" si="1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40"/>
      <c r="C34" s="40"/>
      <c r="D34" s="40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9" zoomScale="70" zoomScaleNormal="70" zoomScaleSheetLayoutView="100" workbookViewId="0">
      <selection activeCell="G18" sqref="G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ht="13" x14ac:dyDescent="0.3">
      <c r="A10" s="4" t="s">
        <v>8</v>
      </c>
      <c r="B10" s="28" t="str">
        <f>'1'!B10</f>
        <v>MARTA GABRIELA LIMON OROZCO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ht="13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32</v>
      </c>
      <c r="F14" s="9">
        <v>17</v>
      </c>
      <c r="G14" s="9">
        <v>5</v>
      </c>
      <c r="H14" s="10">
        <f>(F14+G14)/E14</f>
        <v>0.6875</v>
      </c>
      <c r="I14" s="9">
        <f t="shared" ref="I14:I28" si="0">(E14-SUM(F14:G14))-K14</f>
        <v>10</v>
      </c>
      <c r="J14" s="10">
        <f t="shared" ref="J14:J28" si="1">I14/E14</f>
        <v>0.3125</v>
      </c>
      <c r="K14" s="9">
        <v>0</v>
      </c>
      <c r="L14" s="10">
        <f t="shared" ref="L14:L28" si="2">K14/E14</f>
        <v>0</v>
      </c>
      <c r="M14" s="9"/>
      <c r="N14" s="15"/>
    </row>
    <row r="15" spans="1:14" s="11" customFormat="1" x14ac:dyDescent="0.25">
      <c r="A15" s="8" t="s">
        <v>36</v>
      </c>
      <c r="B15" s="9" t="s">
        <v>21</v>
      </c>
      <c r="C15" s="9" t="s">
        <v>38</v>
      </c>
      <c r="D15" s="9" t="s">
        <v>33</v>
      </c>
      <c r="E15" s="9">
        <v>19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10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8" t="s">
        <v>41</v>
      </c>
      <c r="B17" s="9" t="s">
        <v>21</v>
      </c>
      <c r="C17" s="9" t="s">
        <v>40</v>
      </c>
      <c r="D17" s="9" t="s">
        <v>33</v>
      </c>
      <c r="E17" s="9">
        <v>8</v>
      </c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 t="s">
        <v>42</v>
      </c>
      <c r="B18" s="9" t="s">
        <v>21</v>
      </c>
      <c r="C18" s="9" t="s">
        <v>43</v>
      </c>
      <c r="D18" s="9" t="s">
        <v>33</v>
      </c>
      <c r="E18" s="9">
        <v>27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96</v>
      </c>
      <c r="F28" s="17">
        <f>SUM(F14:F27)</f>
        <v>17</v>
      </c>
      <c r="G28" s="17">
        <f>SUM(G14:G27)</f>
        <v>5</v>
      </c>
      <c r="H28" s="18">
        <f>SUM(F28:G28)/E28</f>
        <v>0.22916666666666666</v>
      </c>
      <c r="I28" s="17">
        <f t="shared" si="0"/>
        <v>74</v>
      </c>
      <c r="J28" s="18">
        <f t="shared" si="1"/>
        <v>0.77083333333333337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ht="13" x14ac:dyDescent="0.3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MARTA GABRIELA LIMON OROZCO</v>
      </c>
      <c r="C37" s="22"/>
      <c r="D37" s="22"/>
      <c r="E37" s="13"/>
      <c r="F37" s="13"/>
      <c r="G37" s="22" t="s">
        <v>34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629921259842521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marta gabriela limon orozco</cp:lastModifiedBy>
  <cp:revision/>
  <cp:lastPrinted>2024-09-26T16:59:59Z</cp:lastPrinted>
  <dcterms:created xsi:type="dcterms:W3CDTF">2021-11-22T14:45:25Z</dcterms:created>
  <dcterms:modified xsi:type="dcterms:W3CDTF">2025-03-31T22:15:37Z</dcterms:modified>
  <cp:category/>
  <cp:contentStatus/>
</cp:coreProperties>
</file>