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SGI ESCOLARIZADO\REPORTE 4\"/>
    </mc:Choice>
  </mc:AlternateContent>
  <xr:revisionPtr revIDLastSave="0" documentId="13_ncr:1_{37EA9A7A-8C87-44D1-8673-A6D36F1517F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3" l="1"/>
  <c r="N17" i="23"/>
  <c r="N15" i="23"/>
  <c r="N14" i="23"/>
  <c r="L15" i="22" l="1"/>
  <c r="L16" i="22"/>
  <c r="L17" i="22"/>
  <c r="L18" i="22"/>
  <c r="D15" i="22"/>
  <c r="D16" i="22"/>
  <c r="D17" i="22"/>
  <c r="D18" i="22"/>
  <c r="I28" i="10"/>
  <c r="L14" i="10" l="1"/>
  <c r="A18" i="23" l="1"/>
  <c r="E14" i="25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E17" i="23"/>
  <c r="D17" i="23"/>
  <c r="A17" i="23"/>
  <c r="E16" i="23"/>
  <c r="D16" i="23"/>
  <c r="A16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L28" i="24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<sst xmlns="http://schemas.openxmlformats.org/spreadsheetml/2006/main" count="210" uniqueCount="49">
  <si>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</si>
  <si>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</si>
  <si>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</si>
  <si>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</si>
  <si>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</si>
  <si>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</si>
  <si>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</si>
  <si>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</si>
  <si>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</si>
  <si>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</si>
  <si>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</si>
  <si>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</si>
  <si>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</si>
  <si>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</si>
  <si>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</si>
  <si>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</si>
  <si>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</si>
  <si>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</si>
  <si>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</si>
  <si>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</si>
  <si>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</si>
  <si>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</si>
  <si>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</si>
  <si>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</si>
  <si>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</si>
  <si>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</si>
  <si>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</si>
  <si>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</si>
  <si>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</si>
  <si>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</si>
  <si>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</si>
  <si>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</si>
  <si>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</si>
  <si>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</si>
  <si>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707 A</t>
  </si>
  <si>
    <t>L.C. ANA KARENINA CORDOBA FERMAN</t>
  </si>
  <si>
    <t>SEPTIEMBRE 23-ENERO 24</t>
  </si>
  <si>
    <t>GESTIÒN DE LA PRODUCCIÒN I</t>
  </si>
  <si>
    <t>607 A</t>
  </si>
  <si>
    <t>607 B</t>
  </si>
  <si>
    <t>CADENA DE SUMINISTROS</t>
  </si>
  <si>
    <t>LOGISTICA INTELIGENTE Y SOSTENIBLE</t>
  </si>
  <si>
    <t>807 A</t>
  </si>
  <si>
    <t>807 B</t>
  </si>
  <si>
    <t>FEBRERO-JUNIO 25</t>
  </si>
  <si>
    <t>M.A.D.I.E. YARI DE LA LUZ ALFARO CARVAJAL</t>
  </si>
  <si>
    <t>III</t>
  </si>
  <si>
    <t>IV</t>
  </si>
  <si>
    <t>L.I.G.E.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</si>
</sst>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31" zoomScaleNormal="10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44</v>
      </c>
      <c r="M8" s="35"/>
      <c r="N8" s="35"/>
    </row>
    <row r="10" spans="1:17" ht="13" x14ac:dyDescent="0.3">
      <c r="A10" s="4" t="s">
        <v>8</v>
      </c>
      <c r="B10" s="35" t="s">
        <v>45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7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  <c r="Q13" s="22"/>
    </row>
    <row r="14" spans="1:17" s="11" customFormat="1" x14ac:dyDescent="0.25">
      <c r="A14" s="8" t="s">
        <v>37</v>
      </c>
      <c r="B14" s="9" t="s">
        <v>21</v>
      </c>
      <c r="C14" s="9" t="s">
        <v>38</v>
      </c>
      <c r="D14" s="9" t="s">
        <v>32</v>
      </c>
      <c r="E14" s="9">
        <v>30</v>
      </c>
      <c r="F14" s="9">
        <v>29</v>
      </c>
      <c r="G14" s="9"/>
      <c r="H14" s="10"/>
      <c r="I14" s="9">
        <v>1</v>
      </c>
      <c r="J14" s="10"/>
      <c r="K14" s="9">
        <v>0</v>
      </c>
      <c r="L14" s="10">
        <f t="shared" ref="L14" si="0">K14/E14</f>
        <v>0</v>
      </c>
      <c r="M14" s="9">
        <v>87</v>
      </c>
      <c r="N14" s="15">
        <v>0.83</v>
      </c>
    </row>
    <row r="15" spans="1:17" s="11" customFormat="1" x14ac:dyDescent="0.25">
      <c r="A15" s="8" t="s">
        <v>37</v>
      </c>
      <c r="B15" s="9" t="s">
        <v>21</v>
      </c>
      <c r="C15" s="9" t="s">
        <v>39</v>
      </c>
      <c r="D15" s="9" t="s">
        <v>32</v>
      </c>
      <c r="E15" s="9">
        <v>27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88</v>
      </c>
      <c r="N15" s="15">
        <v>0.85</v>
      </c>
    </row>
    <row r="16" spans="1:17" s="11" customFormat="1" x14ac:dyDescent="0.25">
      <c r="A16" s="8" t="s">
        <v>40</v>
      </c>
      <c r="B16" s="9" t="s">
        <v>21</v>
      </c>
      <c r="C16" s="9" t="s">
        <v>42</v>
      </c>
      <c r="D16" s="9" t="s">
        <v>32</v>
      </c>
      <c r="E16" s="9">
        <v>25</v>
      </c>
      <c r="F16" s="9">
        <v>24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95</v>
      </c>
      <c r="N16" s="15">
        <v>0.84</v>
      </c>
    </row>
    <row r="17" spans="1:16" s="11" customFormat="1" x14ac:dyDescent="0.25">
      <c r="A17" s="8" t="s">
        <v>41</v>
      </c>
      <c r="B17" s="9" t="s">
        <v>21</v>
      </c>
      <c r="C17" s="9" t="s">
        <v>42</v>
      </c>
      <c r="D17" s="9" t="s">
        <v>32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0.77</v>
      </c>
    </row>
    <row r="18" spans="1:16" s="11" customFormat="1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82</v>
      </c>
      <c r="N18" s="15">
        <v>0.69</v>
      </c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111</v>
      </c>
      <c r="G28" s="17"/>
      <c r="H28" s="18"/>
      <c r="I28" s="17">
        <f t="shared" ref="I28" si="1">SUM(I14:I27)</f>
        <v>9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90.2</v>
      </c>
      <c r="N28" s="19">
        <f>AVERAGE(N14:N27)</f>
        <v>0.79600000000000004</v>
      </c>
    </row>
    <row r="30" spans="1:16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6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M.A.D.I.E. YARI DE LA LUZ ALFARO CARVAJAL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>
        <v>2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80</v>
      </c>
      <c r="N14" s="15">
        <v>0.77</v>
      </c>
    </row>
    <row r="15" spans="1:14" s="11" customFormat="1" x14ac:dyDescent="0.25">
      <c r="A15" s="9" t="s">
        <v>37</v>
      </c>
      <c r="B15" s="9">
        <v>2</v>
      </c>
      <c r="C15" s="9" t="s">
        <v>39</v>
      </c>
      <c r="D15" s="9" t="str">
        <f>'1'!D15</f>
        <v>IGE</v>
      </c>
      <c r="E15" s="9">
        <v>28</v>
      </c>
      <c r="F15" s="9">
        <v>25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v>0.79</v>
      </c>
    </row>
    <row r="16" spans="1:14" s="11" customFormat="1" x14ac:dyDescent="0.25">
      <c r="A16" s="9" t="s">
        <v>40</v>
      </c>
      <c r="B16" s="9">
        <v>2</v>
      </c>
      <c r="C16" s="9" t="s">
        <v>42</v>
      </c>
      <c r="D16" s="9" t="str">
        <f>'1'!D16</f>
        <v>IGE</v>
      </c>
      <c r="E16" s="9"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90</v>
      </c>
      <c r="N16" s="15">
        <v>0.84</v>
      </c>
    </row>
    <row r="17" spans="1:14" s="11" customFormat="1" x14ac:dyDescent="0.25">
      <c r="A17" s="9" t="s">
        <v>41</v>
      </c>
      <c r="B17" s="9">
        <v>2</v>
      </c>
      <c r="C17" s="9" t="s">
        <v>42</v>
      </c>
      <c r="D17" s="9" t="str">
        <f>'1'!D17</f>
        <v>IGE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0.83</v>
      </c>
    </row>
    <row r="18" spans="1:14" s="11" customFormat="1" x14ac:dyDescent="0.25">
      <c r="A18" s="9" t="s">
        <v>41</v>
      </c>
      <c r="B18" s="9">
        <v>2</v>
      </c>
      <c r="C18" s="9" t="s">
        <v>43</v>
      </c>
      <c r="D18" s="9" t="str">
        <f>'1'!D18</f>
        <v>IGE</v>
      </c>
      <c r="E18" s="9"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83</v>
      </c>
      <c r="N18" s="15"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106</v>
      </c>
      <c r="G28" s="17"/>
      <c r="H28" s="18"/>
      <c r="I28" s="17">
        <f t="shared" ref="I28" si="1">(E28-SUM(F28:G28))-K28</f>
        <v>15</v>
      </c>
      <c r="J28" s="18"/>
      <c r="K28" s="17">
        <f>SUM(K14:K27)</f>
        <v>0</v>
      </c>
      <c r="L28" s="18">
        <f t="shared" si="0"/>
        <v>0</v>
      </c>
      <c r="M28" s="17">
        <f>AVERAGE(M14:M27)</f>
        <v>87.4</v>
      </c>
      <c r="N28" s="19">
        <f>AVERAGE(N14:N27)</f>
        <v>0.79600000000000004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Normal="100" zoomScaleSheetLayoutView="100" workbookViewId="0">
      <selection activeCell="B19" sqref="B1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 t="s">
        <v>46</v>
      </c>
      <c r="C14" s="9" t="str">
        <f>'1'!C14</f>
        <v>607 A</v>
      </c>
      <c r="D14" s="9" t="str">
        <f>'1'!D14</f>
        <v>IGE</v>
      </c>
      <c r="E14" s="9">
        <f>'1'!E14</f>
        <v>30</v>
      </c>
      <c r="F14" s="9">
        <v>23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75</v>
      </c>
      <c r="N14" s="15">
        <f>23/E14</f>
        <v>0.76666666666666672</v>
      </c>
    </row>
    <row r="15" spans="1:14" s="11" customFormat="1" x14ac:dyDescent="0.25">
      <c r="A15" s="9" t="str">
        <f>'1'!A15</f>
        <v>GESTIÒN DE LA PRODUCCIÒN I</v>
      </c>
      <c r="B15" s="9" t="s">
        <v>46</v>
      </c>
      <c r="C15" s="9" t="str">
        <f>'1'!C15</f>
        <v>607 B</v>
      </c>
      <c r="D15" s="9" t="str">
        <f>'1'!D15</f>
        <v>IGE</v>
      </c>
      <c r="E15" s="9">
        <v>28</v>
      </c>
      <c r="F15" s="9">
        <v>24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86</v>
      </c>
      <c r="N15" s="15">
        <f>23/E15</f>
        <v>0.8214285714285714</v>
      </c>
    </row>
    <row r="16" spans="1:14" s="11" customFormat="1" x14ac:dyDescent="0.25">
      <c r="A16" s="9" t="str">
        <f>'1'!A16</f>
        <v>CADENA DE SUMINISTROS</v>
      </c>
      <c r="B16" s="9" t="s">
        <v>46</v>
      </c>
      <c r="C16" s="9" t="s">
        <v>34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87</v>
      </c>
      <c r="N16" s="15">
        <v>0.84</v>
      </c>
    </row>
    <row r="17" spans="1:14" s="11" customFormat="1" x14ac:dyDescent="0.25">
      <c r="A17" s="9" t="str">
        <f>'1'!A17</f>
        <v>LOGISTICA INTELIGENTE Y SOSTENIBLE</v>
      </c>
      <c r="B17" s="9" t="s">
        <v>46</v>
      </c>
      <c r="C17" s="9" t="s">
        <v>42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97</v>
      </c>
      <c r="N17" s="15">
        <f>21/E17</f>
        <v>0.95454545454545459</v>
      </c>
    </row>
    <row r="18" spans="1:14" s="11" customFormat="1" x14ac:dyDescent="0.25">
      <c r="A18" s="9" t="str">
        <f>'1'!A18</f>
        <v>LOGISTICA INTELIGENTE Y SOSTENIBLE</v>
      </c>
      <c r="B18" s="9" t="s">
        <v>46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14</v>
      </c>
      <c r="G18" s="9"/>
      <c r="H18" s="10"/>
      <c r="I18" s="9">
        <v>2</v>
      </c>
      <c r="J18" s="10"/>
      <c r="K18" s="9">
        <v>0</v>
      </c>
      <c r="L18" s="10">
        <f t="shared" si="0"/>
        <v>0</v>
      </c>
      <c r="M18" s="9">
        <v>82</v>
      </c>
      <c r="N18" s="15">
        <f>12/E18</f>
        <v>0.75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105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 t="shared" si="0"/>
        <v>0</v>
      </c>
      <c r="M28" s="17">
        <f>AVERAGE(M14:M27)</f>
        <v>85.4</v>
      </c>
      <c r="N28" s="19">
        <f>AVERAGE(N14:N27)</f>
        <v>0.82652813852813856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4" zoomScaleNormal="100" zoomScaleSheetLayoutView="100" workbookViewId="0">
      <selection activeCell="J6" sqref="J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FEBRERO-JUNIO 25</v>
      </c>
      <c r="M8" s="35"/>
      <c r="N8" s="35"/>
    </row>
    <row r="10" spans="1:14" ht="13" x14ac:dyDescent="0.3">
      <c r="A10" s="4" t="s">
        <v>8</v>
      </c>
      <c r="B10" s="35" t="str">
        <f>'1'!B10</f>
        <v>M.A.D.I.E. YARI DE LA LUZ ALFARO CARVAJAL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44" t="str">
        <f>'1'!A14</f>
        <v>GESTIÒN DE LA PRODUCCIÒN I</v>
      </c>
      <c r="B14" s="44" t="s">
        <v>47</v>
      </c>
      <c r="C14" s="44" t="str">
        <f>'1'!C14</f>
        <v>607 A</v>
      </c>
      <c r="D14" s="44" t="str">
        <f>'1'!D14</f>
        <v>IGE</v>
      </c>
      <c r="E14" s="44">
        <f>'1'!E14</f>
        <v>30</v>
      </c>
      <c r="F14" s="44">
        <v>26</v>
      </c>
      <c r="G14" s="44"/>
      <c r="H14" s="45"/>
      <c r="I14" s="44">
        <v>4</v>
      </c>
      <c r="J14" s="45"/>
      <c r="K14" s="44">
        <v>0</v>
      </c>
      <c r="L14" s="45">
        <f t="shared" ref="L14:L28" si="0">K14/E14</f>
        <v>0</v>
      </c>
      <c r="M14" s="44">
        <v>82</v>
      </c>
      <c r="N14" s="46">
        <v>0.67</v>
      </c>
    </row>
    <row r="15" spans="1:14" s="11" customFormat="1" x14ac:dyDescent="0.25">
      <c r="A15" s="9" t="str">
        <f>'1'!A15</f>
        <v>GESTIÒN DE LA PRODUCCIÒN I</v>
      </c>
      <c r="B15" s="9" t="s">
        <v>47</v>
      </c>
      <c r="C15" s="9" t="str">
        <f>'1'!C15</f>
        <v>607 B</v>
      </c>
      <c r="D15" s="9" t="str">
        <f>'1'!D15</f>
        <v>IGE</v>
      </c>
      <c r="E15" s="9">
        <v>28</v>
      </c>
      <c r="F15" s="9">
        <v>22</v>
      </c>
      <c r="G15" s="9"/>
      <c r="H15" s="10"/>
      <c r="I15" s="9">
        <v>6</v>
      </c>
      <c r="J15" s="10"/>
      <c r="K15" s="9">
        <v>0</v>
      </c>
      <c r="L15" s="10">
        <f t="shared" si="0"/>
        <v>0</v>
      </c>
      <c r="M15" s="9">
        <v>80</v>
      </c>
      <c r="N15" s="15">
        <v>0.71</v>
      </c>
    </row>
    <row r="16" spans="1:14" s="11" customFormat="1" x14ac:dyDescent="0.25">
      <c r="A16" s="9" t="str">
        <f>'1'!A16</f>
        <v>CADENA DE SUMINISTROS</v>
      </c>
      <c r="B16" s="9" t="s">
        <v>47</v>
      </c>
      <c r="C16" s="9" t="str">
        <f>'1'!C16</f>
        <v>807 A</v>
      </c>
      <c r="D16" s="9" t="str">
        <f>'1'!D16</f>
        <v>IGE</v>
      </c>
      <c r="E16" s="9">
        <f>'1'!E16</f>
        <v>25</v>
      </c>
      <c r="F16" s="9">
        <v>22</v>
      </c>
      <c r="G16" s="9"/>
      <c r="H16" s="10"/>
      <c r="I16" s="9">
        <v>3</v>
      </c>
      <c r="J16" s="10"/>
      <c r="K16" s="9">
        <v>0</v>
      </c>
      <c r="L16" s="10">
        <f t="shared" si="0"/>
        <v>0</v>
      </c>
      <c r="M16" s="9">
        <v>93</v>
      </c>
      <c r="N16" s="15">
        <v>0.8</v>
      </c>
    </row>
    <row r="17" spans="1:14" s="11" customFormat="1" x14ac:dyDescent="0.25">
      <c r="A17" s="9" t="str">
        <f>'1'!A17</f>
        <v>LOGISTICA INTELIGENTE Y SOSTENIBLE</v>
      </c>
      <c r="B17" s="9" t="s">
        <v>47</v>
      </c>
      <c r="C17" s="9" t="str">
        <f>'1'!C17</f>
        <v>807 A</v>
      </c>
      <c r="D17" s="9" t="str">
        <f>'1'!D17</f>
        <v>IGE</v>
      </c>
      <c r="E17" s="9">
        <f>'1'!E17</f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98</v>
      </c>
      <c r="N17" s="15">
        <v>0.5</v>
      </c>
    </row>
    <row r="18" spans="1:14" s="11" customFormat="1" x14ac:dyDescent="0.25">
      <c r="A18" s="9" t="str">
        <f>'1'!A18</f>
        <v>LOGISTICA INTELIGENTE Y SOSTENIBLE</v>
      </c>
      <c r="B18" s="9" t="s">
        <v>47</v>
      </c>
      <c r="C18" s="9" t="str">
        <f>'1'!C18</f>
        <v>807 B</v>
      </c>
      <c r="D18" s="9" t="str">
        <f>'1'!D18</f>
        <v>IGE</v>
      </c>
      <c r="E18" s="9">
        <f>'1'!E18</f>
        <v>16</v>
      </c>
      <c r="F18" s="9">
        <v>12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79</v>
      </c>
      <c r="N18" s="15">
        <v>0.69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121</v>
      </c>
      <c r="F28" s="17">
        <f>SUM(F14:F27)</f>
        <v>104</v>
      </c>
      <c r="G28" s="17">
        <f>SUM(G14:G27)</f>
        <v>0</v>
      </c>
      <c r="H28" s="18"/>
      <c r="I28" s="17">
        <f t="shared" ref="I28" si="1">(E28-SUM(F28:G28))-K28</f>
        <v>17</v>
      </c>
      <c r="J28" s="18"/>
      <c r="K28" s="17">
        <f>SUM(K14:K27)</f>
        <v>0</v>
      </c>
      <c r="L28" s="18">
        <f t="shared" si="0"/>
        <v>0</v>
      </c>
      <c r="M28" s="17">
        <f>AVERAGE(M14:M27)</f>
        <v>86.4</v>
      </c>
      <c r="N28" s="19">
        <f>AVERAGE(N14:N27)</f>
        <v>0.67399999999999993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2" t="str">
        <f>B10</f>
        <v>M.A.D.I.E. YARI DE LA LUZ ALFARO CARVAJAL</v>
      </c>
      <c r="C37" s="42"/>
      <c r="D37" s="42"/>
      <c r="E37" s="13"/>
      <c r="F37" s="13"/>
      <c r="G37" s="42" t="s">
        <v>48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A21" sqref="A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1</v>
      </c>
      <c r="C8" s="35"/>
      <c r="D8" s="14" t="s">
        <v>5</v>
      </c>
      <c r="E8" s="20">
        <v>1</v>
      </c>
      <c r="F8"/>
      <c r="G8" s="4" t="s">
        <v>6</v>
      </c>
      <c r="H8" s="20">
        <v>1</v>
      </c>
      <c r="I8" s="34" t="s">
        <v>7</v>
      </c>
      <c r="J8" s="34"/>
      <c r="K8" s="34"/>
      <c r="L8" s="35" t="s">
        <v>36</v>
      </c>
      <c r="M8" s="35"/>
      <c r="N8" s="35"/>
    </row>
    <row r="10" spans="1:14" ht="13" x14ac:dyDescent="0.3">
      <c r="A10" s="4" t="s">
        <v>8</v>
      </c>
      <c r="B10" s="35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30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27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25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LOGISTICA INTELIGENTE Y SOSTENIBLE</v>
      </c>
      <c r="B17" s="9"/>
      <c r="C17" s="9" t="str">
        <f>'1'!C17</f>
        <v>807 A</v>
      </c>
      <c r="D17" s="9" t="str">
        <f>'1'!D17</f>
        <v>IGE</v>
      </c>
      <c r="E17" s="9">
        <f>'1'!E17</f>
        <v>22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 t="str">
        <f>'1'!A18</f>
        <v>LOGISTICA INTELIGENTE Y SOSTENIBLE</v>
      </c>
      <c r="B18" s="9"/>
      <c r="C18" s="9" t="str">
        <f>'1'!C18</f>
        <v>807 B</v>
      </c>
      <c r="D18" s="9" t="str">
        <f>'1'!D18</f>
        <v>IGE</v>
      </c>
      <c r="E18" s="9">
        <f>'1'!E18</f>
        <v>16</v>
      </c>
      <c r="F18" s="9"/>
      <c r="G18" s="9"/>
      <c r="H18" s="10">
        <f t="shared" si="0"/>
        <v>0</v>
      </c>
      <c r="I18" s="9">
        <v>0</v>
      </c>
      <c r="J18" s="10">
        <f t="shared" si="1"/>
        <v>0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120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3" t="str">
        <f>B10</f>
        <v>YARI DE LA LUZ ALFARO CARVAJAL</v>
      </c>
      <c r="C37" s="43"/>
      <c r="D37" s="43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2025-06-26T22:23:02Z</dcterms:modified>
  <cp:category/>
  <cp:contentStatus/>
</cp:coreProperties>
</file>