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64ADEBBB-D6C0-4084-ADEB-A3C609F115BB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25" l="1"/>
  <c r="J15" i="25"/>
  <c r="J16" i="25"/>
  <c r="J17" i="25"/>
  <c r="H15" i="25"/>
  <c r="H16" i="25"/>
  <c r="H17" i="25"/>
  <c r="H18" i="25"/>
  <c r="H14" i="25"/>
  <c r="J14" i="25"/>
  <c r="L8" i="25"/>
  <c r="N18" i="23" l="1"/>
  <c r="N17" i="23"/>
  <c r="N15" i="23"/>
  <c r="N14" i="23"/>
  <c r="L15" i="22" l="1"/>
  <c r="L16" i="22"/>
  <c r="L17" i="22"/>
  <c r="L18" i="22"/>
  <c r="D15" i="22"/>
  <c r="D16" i="22"/>
  <c r="D17" i="22"/>
  <c r="D18" i="22"/>
  <c r="I28" i="10"/>
  <c r="L14" i="10" l="1"/>
  <c r="A18" i="23" l="1"/>
  <c r="E14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18" i="25"/>
  <c r="D18" i="25"/>
  <c r="C18" i="25"/>
  <c r="A1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D18" i="23"/>
  <c r="C18" i="23"/>
  <c r="E17" i="23"/>
  <c r="D17" i="23"/>
  <c r="A17" i="23"/>
  <c r="E16" i="23"/>
  <c r="D16" i="23"/>
  <c r="A16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L14" i="22"/>
  <c r="E28" i="22"/>
  <c r="L28" i="10"/>
  <c r="I28" i="25" l="1"/>
  <c r="J28" i="25" s="1"/>
  <c r="L28" i="25"/>
  <c r="H28" i="25"/>
  <c r="I28" i="24"/>
  <c r="L28" i="24"/>
  <c r="L28" i="23"/>
  <c r="I28" i="22"/>
  <c r="L28" i="22"/>
</calcChain>
</file>

<file path=xl/sharedStrings.xml><?xml version="1.0" encoding="utf-8"?>
<sst xmlns="http://schemas.openxmlformats.org/spreadsheetml/2006/main" count="216" uniqueCount="48">
  <si>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</si>
  <si>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</si>
  <si>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</si>
  <si>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</si>
  <si>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</si>
  <si>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</si>
  <si>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</si>
  <si>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</si>
  <si>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</si>
  <si>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</si>
  <si>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</si>
  <si>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</si>
  <si>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</si>
  <si>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</si>
  <si>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</si>
  <si>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</si>
  <si>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</si>
  <si>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</si>
  <si>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</si>
  <si>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</si>
  <si>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</si>
  <si>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</si>
  <si>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</si>
  <si>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</si>
  <si>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</si>
  <si>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</si>
  <si>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</si>
  <si>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</si>
  <si>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</si>
  <si>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</si>
  <si>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</si>
  <si>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</si>
  <si>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</si>
  <si>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707 A</t>
  </si>
  <si>
    <t>L.C. ANA KARENINA CORDOBA FERMAN</t>
  </si>
  <si>
    <t>GESTIÒN DE LA PRODUCCIÒN I</t>
  </si>
  <si>
    <t>607 A</t>
  </si>
  <si>
    <t>607 B</t>
  </si>
  <si>
    <t>CADENA DE SUMINISTROS</t>
  </si>
  <si>
    <t>LOGISTICA INTELIGENTE Y SOSTENIBLE</t>
  </si>
  <si>
    <t>807 A</t>
  </si>
  <si>
    <t>807 B</t>
  </si>
  <si>
    <t>FEBRERO-JUNIO 25</t>
  </si>
  <si>
    <t>M.A.D.I.E. YARI DE LA LUZ ALFARO CARVAJAL</t>
  </si>
  <si>
    <t>III</t>
  </si>
  <si>
    <t>IV</t>
  </si>
  <si>
    <t>L.I.G.E. YATZARET ORTEGA ESCALERA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</si>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</sst>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" fontId="3" fillId="0" borderId="0" xfId="0" applyNumberFormat="1" applyFont="1" applyAlignment="1">
      <alignment wrapText="1"/>
    </xf>
    <xf numFmtId="16" fontId="2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31" zoomScaleNormal="100" zoomScaleSheetLayoutView="100" workbookViewId="0">
      <selection activeCell="B37" sqref="B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855468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x14ac:dyDescent="0.2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36" t="s">
        <v>42</v>
      </c>
      <c r="M8" s="36"/>
      <c r="N8" s="36"/>
    </row>
    <row r="10" spans="1:17" x14ac:dyDescent="0.2">
      <c r="A10" s="4" t="s">
        <v>8</v>
      </c>
      <c r="B10" s="36" t="s">
        <v>43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7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  <c r="Q13" s="22"/>
    </row>
    <row r="14" spans="1:17" s="11" customFormat="1" ht="25.5" x14ac:dyDescent="0.2">
      <c r="A14" s="8" t="s">
        <v>35</v>
      </c>
      <c r="B14" s="9" t="s">
        <v>21</v>
      </c>
      <c r="C14" s="9" t="s">
        <v>36</v>
      </c>
      <c r="D14" s="9" t="s">
        <v>32</v>
      </c>
      <c r="E14" s="9"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f t="shared" ref="L14" si="0">K14/E14</f>
        <v>0</v>
      </c>
      <c r="M14" s="9">
        <v>87</v>
      </c>
      <c r="N14" s="15">
        <v>0.83</v>
      </c>
    </row>
    <row r="15" spans="1:17" s="11" customFormat="1" ht="25.5" x14ac:dyDescent="0.2">
      <c r="A15" s="8" t="s">
        <v>35</v>
      </c>
      <c r="B15" s="9" t="s">
        <v>21</v>
      </c>
      <c r="C15" s="9" t="s">
        <v>37</v>
      </c>
      <c r="D15" s="9" t="s">
        <v>32</v>
      </c>
      <c r="E15" s="9">
        <v>27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88</v>
      </c>
      <c r="N15" s="15">
        <v>0.85</v>
      </c>
    </row>
    <row r="16" spans="1:17" s="11" customFormat="1" ht="25.5" x14ac:dyDescent="0.2">
      <c r="A16" s="8" t="s">
        <v>38</v>
      </c>
      <c r="B16" s="9" t="s">
        <v>21</v>
      </c>
      <c r="C16" s="9" t="s">
        <v>40</v>
      </c>
      <c r="D16" s="9" t="s">
        <v>32</v>
      </c>
      <c r="E16" s="9">
        <v>25</v>
      </c>
      <c r="F16" s="9">
        <v>24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95</v>
      </c>
      <c r="N16" s="15">
        <v>0.84</v>
      </c>
    </row>
    <row r="17" spans="1:16" s="11" customFormat="1" ht="25.5" x14ac:dyDescent="0.2">
      <c r="A17" s="8" t="s">
        <v>39</v>
      </c>
      <c r="B17" s="9" t="s">
        <v>21</v>
      </c>
      <c r="C17" s="9" t="s">
        <v>40</v>
      </c>
      <c r="D17" s="9" t="s">
        <v>32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0.77</v>
      </c>
    </row>
    <row r="18" spans="1:16" s="11" customFormat="1" ht="25.5" x14ac:dyDescent="0.2">
      <c r="A18" s="8" t="s">
        <v>39</v>
      </c>
      <c r="B18" s="9" t="s">
        <v>21</v>
      </c>
      <c r="C18" s="9" t="s">
        <v>41</v>
      </c>
      <c r="D18" s="9" t="s">
        <v>32</v>
      </c>
      <c r="E18" s="9">
        <v>16</v>
      </c>
      <c r="F18" s="9">
        <v>12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82</v>
      </c>
      <c r="N18" s="15">
        <v>0.69</v>
      </c>
    </row>
    <row r="19" spans="1:16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111</v>
      </c>
      <c r="G28" s="17"/>
      <c r="H28" s="18"/>
      <c r="I28" s="17">
        <f t="shared" ref="I28" si="1">SUM(I14:I27)</f>
        <v>9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90.2</v>
      </c>
      <c r="N28" s="19">
        <f>AVERAGE(N14:N27)</f>
        <v>0.79600000000000004</v>
      </c>
    </row>
    <row r="30" spans="1:16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6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M.A.D.I.E. YARI DE LA LUZ ALFARO CARVAJAL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85546875" style="1" bestFit="1" customWidth="1"/>
    <col min="3" max="3" width="6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FEBRERO-JUNIO 25</v>
      </c>
      <c r="M8" s="36"/>
      <c r="N8" s="36"/>
    </row>
    <row r="10" spans="1:14" x14ac:dyDescent="0.2">
      <c r="A10" s="4" t="s">
        <v>8</v>
      </c>
      <c r="B10" s="36" t="str">
        <f>'1'!B10</f>
        <v>M.A.D.I.E.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GESTIÒN DE LA PRODUCCIÒN I</v>
      </c>
      <c r="B14" s="9">
        <v>2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0.77</v>
      </c>
    </row>
    <row r="15" spans="1:14" s="11" customFormat="1" x14ac:dyDescent="0.2">
      <c r="A15" s="9" t="s">
        <v>35</v>
      </c>
      <c r="B15" s="9">
        <v>2</v>
      </c>
      <c r="C15" s="9" t="s">
        <v>37</v>
      </c>
      <c r="D15" s="9" t="str">
        <f>'1'!D15</f>
        <v>IGE</v>
      </c>
      <c r="E15" s="9">
        <v>28</v>
      </c>
      <c r="F15" s="9">
        <v>25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86</v>
      </c>
      <c r="N15" s="15">
        <v>0.79</v>
      </c>
    </row>
    <row r="16" spans="1:14" s="11" customFormat="1" x14ac:dyDescent="0.2">
      <c r="A16" s="9" t="s">
        <v>38</v>
      </c>
      <c r="B16" s="9">
        <v>2</v>
      </c>
      <c r="C16" s="9" t="s">
        <v>40</v>
      </c>
      <c r="D16" s="9" t="str">
        <f>'1'!D16</f>
        <v>IGE</v>
      </c>
      <c r="E16" s="9"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90</v>
      </c>
      <c r="N16" s="15">
        <v>0.84</v>
      </c>
    </row>
    <row r="17" spans="1:14" s="11" customFormat="1" x14ac:dyDescent="0.2">
      <c r="A17" s="9" t="s">
        <v>39</v>
      </c>
      <c r="B17" s="9">
        <v>2</v>
      </c>
      <c r="C17" s="9" t="s">
        <v>40</v>
      </c>
      <c r="D17" s="9" t="str">
        <f>'1'!D17</f>
        <v>IGE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98</v>
      </c>
      <c r="N17" s="15">
        <v>0.83</v>
      </c>
    </row>
    <row r="18" spans="1:14" s="11" customFormat="1" x14ac:dyDescent="0.2">
      <c r="A18" s="9" t="s">
        <v>39</v>
      </c>
      <c r="B18" s="9">
        <v>2</v>
      </c>
      <c r="C18" s="9" t="s">
        <v>41</v>
      </c>
      <c r="D18" s="9" t="str">
        <f>'1'!D18</f>
        <v>IGE</v>
      </c>
      <c r="E18" s="9">
        <v>16</v>
      </c>
      <c r="F18" s="9">
        <v>14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83</v>
      </c>
      <c r="N18" s="15">
        <v>0.75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106</v>
      </c>
      <c r="G28" s="17"/>
      <c r="H28" s="18"/>
      <c r="I28" s="17">
        <f t="shared" ref="I28" si="1">(E28-SUM(F28:G28))-K28</f>
        <v>15</v>
      </c>
      <c r="J28" s="18"/>
      <c r="K28" s="17">
        <f>SUM(K14:K27)</f>
        <v>0</v>
      </c>
      <c r="L28" s="18">
        <f t="shared" si="0"/>
        <v>0</v>
      </c>
      <c r="M28" s="17">
        <f>AVERAGE(M14:M27)</f>
        <v>87.4</v>
      </c>
      <c r="N28" s="19">
        <f>AVERAGE(N14:N27)</f>
        <v>0.79600000000000004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M.A.D.I.E. YARI DE LA LUZ ALFARO CARVAJAL</v>
      </c>
      <c r="C37" s="43"/>
      <c r="D37" s="43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Normal="100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85546875" style="1" bestFit="1" customWidth="1"/>
    <col min="3" max="3" width="6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FEBRERO-JUNIO 25</v>
      </c>
      <c r="M8" s="36"/>
      <c r="N8" s="36"/>
    </row>
    <row r="10" spans="1:14" x14ac:dyDescent="0.2">
      <c r="A10" s="4" t="s">
        <v>8</v>
      </c>
      <c r="B10" s="36" t="str">
        <f>'1'!B10</f>
        <v>M.A.D.I.E.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GESTIÒN DE LA PRODUCCIÒN I</v>
      </c>
      <c r="B14" s="9" t="s">
        <v>44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75</v>
      </c>
      <c r="N14" s="15">
        <f>23/E14</f>
        <v>0.76666666666666672</v>
      </c>
    </row>
    <row r="15" spans="1:14" s="11" customFormat="1" x14ac:dyDescent="0.2">
      <c r="A15" s="9" t="str">
        <f>'1'!A15</f>
        <v>GESTIÒN DE LA PRODUCCIÒN I</v>
      </c>
      <c r="B15" s="9" t="s">
        <v>44</v>
      </c>
      <c r="C15" s="9" t="str">
        <f>'1'!C15</f>
        <v>607 B</v>
      </c>
      <c r="D15" s="9" t="str">
        <f>'1'!D15</f>
        <v>IGE</v>
      </c>
      <c r="E15" s="9">
        <v>28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86</v>
      </c>
      <c r="N15" s="15">
        <f>23/E15</f>
        <v>0.8214285714285714</v>
      </c>
    </row>
    <row r="16" spans="1:14" s="11" customFormat="1" x14ac:dyDescent="0.2">
      <c r="A16" s="9" t="str">
        <f>'1'!A16</f>
        <v>CADENA DE SUMINISTROS</v>
      </c>
      <c r="B16" s="9" t="s">
        <v>44</v>
      </c>
      <c r="C16" s="9" t="s">
        <v>33</v>
      </c>
      <c r="D16" s="9" t="str">
        <f>'1'!D16</f>
        <v>IGE</v>
      </c>
      <c r="E16" s="9">
        <f>'1'!E16</f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87</v>
      </c>
      <c r="N16" s="15">
        <v>0.84</v>
      </c>
    </row>
    <row r="17" spans="1:14" s="11" customFormat="1" x14ac:dyDescent="0.2">
      <c r="A17" s="9" t="str">
        <f>'1'!A17</f>
        <v>LOGISTICA INTELIGENTE Y SOSTENIBLE</v>
      </c>
      <c r="B17" s="9" t="s">
        <v>44</v>
      </c>
      <c r="C17" s="9" t="s">
        <v>40</v>
      </c>
      <c r="D17" s="9" t="str">
        <f>'1'!D17</f>
        <v>IGE</v>
      </c>
      <c r="E17" s="9">
        <f>'1'!E17</f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97</v>
      </c>
      <c r="N17" s="15">
        <f>21/E17</f>
        <v>0.95454545454545459</v>
      </c>
    </row>
    <row r="18" spans="1:14" s="11" customFormat="1" x14ac:dyDescent="0.2">
      <c r="A18" s="9" t="str">
        <f>'1'!A18</f>
        <v>LOGISTICA INTELIGENTE Y SOSTENIBLE</v>
      </c>
      <c r="B18" s="9" t="s">
        <v>44</v>
      </c>
      <c r="C18" s="9" t="str">
        <f>'1'!C18</f>
        <v>807 B</v>
      </c>
      <c r="D18" s="9" t="str">
        <f>'1'!D18</f>
        <v>IGE</v>
      </c>
      <c r="E18" s="9">
        <f>'1'!E18</f>
        <v>16</v>
      </c>
      <c r="F18" s="9">
        <v>14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82</v>
      </c>
      <c r="N18" s="15">
        <f>12/E18</f>
        <v>0.75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105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85.4</v>
      </c>
      <c r="N28" s="19">
        <f>AVERAGE(N14:N27)</f>
        <v>0.82652813852813856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M.A.D.I.E. YARI DE LA LUZ ALFARO CARVAJAL</v>
      </c>
      <c r="C37" s="43"/>
      <c r="D37" s="43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855468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FEBRERO-JUNIO 25</v>
      </c>
      <c r="M8" s="36"/>
      <c r="N8" s="36"/>
    </row>
    <row r="10" spans="1:14" x14ac:dyDescent="0.2">
      <c r="A10" s="4" t="s">
        <v>8</v>
      </c>
      <c r="B10" s="36" t="str">
        <f>'1'!B10</f>
        <v>M.A.D.I.E.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GESTIÒN DE LA PRODUCCIÒN I</v>
      </c>
      <c r="B14" s="9" t="s">
        <v>45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27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82</v>
      </c>
      <c r="N14" s="15">
        <v>0.67</v>
      </c>
    </row>
    <row r="15" spans="1:14" s="11" customFormat="1" x14ac:dyDescent="0.2">
      <c r="A15" s="9" t="str">
        <f>'1'!A15</f>
        <v>GESTIÒN DE LA PRODUCCIÒN I</v>
      </c>
      <c r="B15" s="9" t="s">
        <v>45</v>
      </c>
      <c r="C15" s="9" t="str">
        <f>'1'!C15</f>
        <v>607 B</v>
      </c>
      <c r="D15" s="9" t="str">
        <f>'1'!D15</f>
        <v>IGE</v>
      </c>
      <c r="E15" s="9">
        <v>28</v>
      </c>
      <c r="F15" s="9">
        <v>20</v>
      </c>
      <c r="G15" s="9"/>
      <c r="H15" s="10"/>
      <c r="I15" s="9">
        <v>8</v>
      </c>
      <c r="J15" s="10"/>
      <c r="K15" s="9">
        <v>0</v>
      </c>
      <c r="L15" s="10">
        <f t="shared" si="0"/>
        <v>0</v>
      </c>
      <c r="M15" s="9">
        <v>80</v>
      </c>
      <c r="N15" s="15">
        <v>0.71</v>
      </c>
    </row>
    <row r="16" spans="1:14" s="11" customFormat="1" x14ac:dyDescent="0.2">
      <c r="A16" s="9" t="str">
        <f>'1'!A16</f>
        <v>CADENA DE SUMINISTROS</v>
      </c>
      <c r="B16" s="9" t="s">
        <v>45</v>
      </c>
      <c r="C16" s="9" t="str">
        <f>'1'!C16</f>
        <v>807 A</v>
      </c>
      <c r="D16" s="9" t="str">
        <f>'1'!D16</f>
        <v>IGE</v>
      </c>
      <c r="E16" s="9">
        <f>'1'!E16</f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93</v>
      </c>
      <c r="N16" s="15">
        <v>0.8</v>
      </c>
    </row>
    <row r="17" spans="1:14" s="11" customFormat="1" x14ac:dyDescent="0.2">
      <c r="A17" s="9" t="str">
        <f>'1'!A17</f>
        <v>LOGISTICA INTELIGENTE Y SOSTENIBLE</v>
      </c>
      <c r="B17" s="9" t="s">
        <v>45</v>
      </c>
      <c r="C17" s="9" t="str">
        <f>'1'!C17</f>
        <v>807 A</v>
      </c>
      <c r="D17" s="9" t="str">
        <f>'1'!D17</f>
        <v>IGE</v>
      </c>
      <c r="E17" s="9">
        <f>'1'!E17</f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98</v>
      </c>
      <c r="N17" s="15">
        <v>0.5</v>
      </c>
    </row>
    <row r="18" spans="1:14" s="11" customFormat="1" x14ac:dyDescent="0.2">
      <c r="A18" s="9" t="str">
        <f>'1'!A18</f>
        <v>LOGISTICA INTELIGENTE Y SOSTENIBLE</v>
      </c>
      <c r="B18" s="9" t="s">
        <v>45</v>
      </c>
      <c r="C18" s="9" t="str">
        <f>'1'!C18</f>
        <v>807 B</v>
      </c>
      <c r="D18" s="9" t="str">
        <f>'1'!D18</f>
        <v>IGE</v>
      </c>
      <c r="E18" s="9">
        <f>'1'!E18</f>
        <v>16</v>
      </c>
      <c r="F18" s="9">
        <v>12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77</v>
      </c>
      <c r="N18" s="15">
        <v>0.64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103</v>
      </c>
      <c r="G28" s="17">
        <f>SUM(G14:G27)</f>
        <v>0</v>
      </c>
      <c r="H28" s="18"/>
      <c r="I28" s="17">
        <f t="shared" ref="I28" si="1">(E28-SUM(F28:G28))-K28</f>
        <v>18</v>
      </c>
      <c r="J28" s="18"/>
      <c r="K28" s="17">
        <f>SUM(K14:K27)</f>
        <v>0</v>
      </c>
      <c r="L28" s="18">
        <f t="shared" si="0"/>
        <v>0</v>
      </c>
      <c r="M28" s="17">
        <f>AVERAGE(M14:M27)</f>
        <v>86</v>
      </c>
      <c r="N28" s="19">
        <f>AVERAGE(N14:N27)</f>
        <v>0.66399999999999992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M.A.D.I.E. YARI DE LA LUZ ALFARO CARVAJAL</v>
      </c>
      <c r="C37" s="43"/>
      <c r="D37" s="43"/>
      <c r="E37" s="13"/>
      <c r="F37" s="13"/>
      <c r="G37" s="43" t="s">
        <v>46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3" zoomScale="130" zoomScaleNormal="13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855468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47</v>
      </c>
      <c r="C8" s="36"/>
      <c r="D8" s="14" t="s">
        <v>5</v>
      </c>
      <c r="E8" s="20">
        <v>5</v>
      </c>
      <c r="F8"/>
      <c r="G8" s="4" t="s">
        <v>6</v>
      </c>
      <c r="H8" s="20">
        <v>3</v>
      </c>
      <c r="I8" s="35" t="s">
        <v>7</v>
      </c>
      <c r="J8" s="35"/>
      <c r="K8" s="35"/>
      <c r="L8" s="36" t="str">
        <f>'1'!L8</f>
        <v>FEBRERO-JUNIO 25</v>
      </c>
      <c r="M8" s="36"/>
      <c r="N8" s="36"/>
    </row>
    <row r="10" spans="1:14" x14ac:dyDescent="0.2">
      <c r="A10" s="4" t="s">
        <v>8</v>
      </c>
      <c r="B10" s="36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tr">
        <f>'1'!A14</f>
        <v>GESTIÒN DE LA PRODUCCIÒN I</v>
      </c>
      <c r="B14" s="9" t="s">
        <v>18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21</v>
      </c>
      <c r="G14" s="9">
        <v>8</v>
      </c>
      <c r="H14" s="10">
        <f>(F14+G14)/E14</f>
        <v>0.96666666666666667</v>
      </c>
      <c r="I14" s="9">
        <v>1</v>
      </c>
      <c r="J14" s="10">
        <f>I14/E14</f>
        <v>3.3333333333333333E-2</v>
      </c>
      <c r="K14" s="9">
        <v>0</v>
      </c>
      <c r="L14" s="10">
        <f t="shared" ref="L14:L28" si="0">K14/E14</f>
        <v>0</v>
      </c>
      <c r="M14" s="9">
        <v>88</v>
      </c>
      <c r="N14" s="15">
        <v>0.73</v>
      </c>
    </row>
    <row r="15" spans="1:14" s="11" customFormat="1" ht="25.5" x14ac:dyDescent="0.2">
      <c r="A15" s="23" t="str">
        <f>'1'!A15</f>
        <v>GESTIÒN DE LA PRODUCCIÒN I</v>
      </c>
      <c r="B15" s="23" t="s">
        <v>18</v>
      </c>
      <c r="C15" s="23" t="str">
        <f>'1'!C15</f>
        <v>607 B</v>
      </c>
      <c r="D15" s="23" t="str">
        <f>'1'!D15</f>
        <v>IGE</v>
      </c>
      <c r="E15" s="23">
        <v>28</v>
      </c>
      <c r="F15" s="23">
        <v>21</v>
      </c>
      <c r="G15" s="23">
        <v>4</v>
      </c>
      <c r="H15" s="10">
        <f t="shared" ref="H15:H18" si="1">(F15+G15)/E15</f>
        <v>0.8928571428571429</v>
      </c>
      <c r="I15" s="23">
        <v>3</v>
      </c>
      <c r="J15" s="10">
        <f t="shared" ref="J15:J18" si="2">I15/E15</f>
        <v>0.10714285714285714</v>
      </c>
      <c r="K15" s="9">
        <v>0</v>
      </c>
      <c r="L15" s="10">
        <f t="shared" si="0"/>
        <v>0</v>
      </c>
      <c r="M15" s="9">
        <v>85</v>
      </c>
      <c r="N15" s="15">
        <v>0.89</v>
      </c>
    </row>
    <row r="16" spans="1:14" s="11" customFormat="1" ht="25.5" x14ac:dyDescent="0.2">
      <c r="A16" s="9" t="str">
        <f>'1'!A16</f>
        <v>CADENA DE SUMINISTROS</v>
      </c>
      <c r="B16" s="9" t="s">
        <v>18</v>
      </c>
      <c r="C16" s="9" t="str">
        <f>'1'!C16</f>
        <v>807 A</v>
      </c>
      <c r="D16" s="9" t="str">
        <f>'1'!D16</f>
        <v>IGE</v>
      </c>
      <c r="E16" s="9">
        <f>'1'!E16</f>
        <v>25</v>
      </c>
      <c r="F16" s="9">
        <v>22</v>
      </c>
      <c r="G16" s="9">
        <v>3</v>
      </c>
      <c r="H16" s="10">
        <f t="shared" si="1"/>
        <v>1</v>
      </c>
      <c r="I16" s="9">
        <v>0</v>
      </c>
      <c r="J16" s="10">
        <f t="shared" si="2"/>
        <v>0</v>
      </c>
      <c r="K16" s="9">
        <v>0</v>
      </c>
      <c r="L16" s="10">
        <f t="shared" si="0"/>
        <v>0</v>
      </c>
      <c r="M16" s="9">
        <v>94</v>
      </c>
      <c r="N16" s="15">
        <v>0.8</v>
      </c>
    </row>
    <row r="17" spans="1:14" s="11" customFormat="1" ht="25.5" x14ac:dyDescent="0.2">
      <c r="A17" s="9" t="str">
        <f>'1'!A17</f>
        <v>LOGISTICA INTELIGENTE Y SOSTENIBLE</v>
      </c>
      <c r="B17" s="9" t="s">
        <v>18</v>
      </c>
      <c r="C17" s="9" t="str">
        <f>'1'!C17</f>
        <v>807 A</v>
      </c>
      <c r="D17" s="9" t="str">
        <f>'1'!D17</f>
        <v>IGE</v>
      </c>
      <c r="E17" s="9">
        <f>'1'!E17</f>
        <v>22</v>
      </c>
      <c r="F17" s="9">
        <v>22</v>
      </c>
      <c r="G17" s="9">
        <v>0</v>
      </c>
      <c r="H17" s="10">
        <f t="shared" si="1"/>
        <v>1</v>
      </c>
      <c r="I17" s="9">
        <v>0</v>
      </c>
      <c r="J17" s="10">
        <f t="shared" si="2"/>
        <v>0</v>
      </c>
      <c r="K17" s="9">
        <v>0</v>
      </c>
      <c r="L17" s="10">
        <f t="shared" si="0"/>
        <v>0</v>
      </c>
      <c r="M17" s="9">
        <v>97</v>
      </c>
      <c r="N17" s="15">
        <v>0.73</v>
      </c>
    </row>
    <row r="18" spans="1:14" s="11" customFormat="1" ht="25.5" x14ac:dyDescent="0.2">
      <c r="A18" s="9" t="str">
        <f>'1'!A18</f>
        <v>LOGISTICA INTELIGENTE Y SOSTENIBLE</v>
      </c>
      <c r="B18" s="9" t="s">
        <v>18</v>
      </c>
      <c r="C18" s="9" t="str">
        <f>'1'!C18</f>
        <v>807 B</v>
      </c>
      <c r="D18" s="9" t="str">
        <f>'1'!D18</f>
        <v>IGE</v>
      </c>
      <c r="E18" s="9">
        <f>'1'!E18</f>
        <v>16</v>
      </c>
      <c r="F18" s="9">
        <v>12</v>
      </c>
      <c r="G18" s="9">
        <v>2</v>
      </c>
      <c r="H18" s="10">
        <f t="shared" si="1"/>
        <v>0.875</v>
      </c>
      <c r="I18" s="9">
        <v>2</v>
      </c>
      <c r="J18" s="10">
        <f>I18/E18</f>
        <v>0.125</v>
      </c>
      <c r="K18" s="9">
        <v>0</v>
      </c>
      <c r="L18" s="10">
        <f t="shared" si="0"/>
        <v>0</v>
      </c>
      <c r="M18" s="9">
        <v>81</v>
      </c>
      <c r="N18" s="15">
        <v>0.81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98</v>
      </c>
      <c r="G28" s="17">
        <f>SUM(G14:G27)</f>
        <v>17</v>
      </c>
      <c r="H28" s="18">
        <f>SUM(F28:G28)/E28</f>
        <v>0.95041322314049592</v>
      </c>
      <c r="I28" s="17">
        <f t="shared" ref="I28" si="3">(E28-SUM(F28:G28))-K28</f>
        <v>6</v>
      </c>
      <c r="J28" s="18">
        <f>I28/E28</f>
        <v>4.9586776859504134E-2</v>
      </c>
      <c r="K28" s="17">
        <f>SUM(K14:K27)</f>
        <v>0</v>
      </c>
      <c r="L28" s="18">
        <f t="shared" si="0"/>
        <v>0</v>
      </c>
      <c r="M28" s="17">
        <f>AVERAGE(M14:M27)</f>
        <v>89</v>
      </c>
      <c r="N28" s="19">
        <f>AVERAGE(N14:N27)</f>
        <v>0.79200000000000004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">
        <v>43</v>
      </c>
      <c r="C37" s="43"/>
      <c r="D37" s="43"/>
      <c r="E37" s="13"/>
      <c r="F37" s="13"/>
      <c r="G37" s="43" t="s">
        <v>46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2025-06-12T15:45:20Z</cp:lastPrinted>
  <dcterms:created xsi:type="dcterms:W3CDTF">2021-11-22T14:45:25Z</dcterms:created>
  <dcterms:modified xsi:type="dcterms:W3CDTF">2025-07-07T20:49:33Z</dcterms:modified>
  <cp:category/>
  <cp:contentStatus/>
</cp:coreProperties>
</file>