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C062EEB9-DD5C-4C52-8ADE-1B6CCA63B05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3" l="1"/>
  <c r="C15" i="23"/>
  <c r="D15" i="23"/>
  <c r="E15" i="23"/>
  <c r="A16" i="23"/>
  <c r="C16" i="23"/>
  <c r="D16" i="23"/>
  <c r="E16" i="23"/>
  <c r="A17" i="23"/>
  <c r="C17" i="23"/>
  <c r="D17" i="23"/>
  <c r="E17" i="23"/>
  <c r="A18" i="23"/>
  <c r="C18" i="23"/>
  <c r="D18" i="23"/>
  <c r="E18" i="23"/>
  <c r="H14" i="25" l="1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I18" i="23"/>
  <c r="J18" i="23" s="1"/>
  <c r="I17" i="23"/>
  <c r="J17" i="23" s="1"/>
  <c r="I16" i="23"/>
  <c r="J16" i="23" s="1"/>
  <c r="I15" i="23"/>
  <c r="J15" i="23" s="1"/>
  <c r="E14" i="23"/>
  <c r="I14" i="23" s="1"/>
  <c r="D14" i="23"/>
  <c r="C14" i="23"/>
  <c r="A14" i="23"/>
  <c r="B10" i="23"/>
  <c r="B36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20" i="22" l="1"/>
  <c r="L24" i="22"/>
  <c r="H25" i="22"/>
  <c r="L19" i="22"/>
  <c r="I14" i="22"/>
  <c r="H21" i="22"/>
  <c r="I25" i="22"/>
  <c r="J25" i="22" s="1"/>
  <c r="I21" i="22"/>
  <c r="J21" i="22" s="1"/>
  <c r="I27" i="22"/>
  <c r="J27" i="22" s="1"/>
  <c r="I17" i="22"/>
  <c r="J17" i="22" s="1"/>
  <c r="I23" i="22"/>
  <c r="J23" i="22" s="1"/>
  <c r="L17" i="22"/>
  <c r="L23" i="22"/>
  <c r="H19" i="22"/>
  <c r="I24" i="22"/>
  <c r="J24" i="22" s="1"/>
  <c r="H15" i="22"/>
  <c r="I15" i="22"/>
  <c r="J15" i="22" s="1"/>
  <c r="H16" i="22"/>
  <c r="H27" i="22"/>
  <c r="I16" i="22"/>
  <c r="J16" i="22" s="1"/>
  <c r="H20" i="22"/>
  <c r="L14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5" i="23"/>
  <c r="L16" i="23"/>
  <c r="L17" i="23"/>
  <c r="L18" i="23"/>
  <c r="L19" i="23"/>
  <c r="L20" i="23"/>
  <c r="L21" i="23"/>
  <c r="L22" i="23"/>
  <c r="L23" i="23"/>
  <c r="L24" i="23"/>
  <c r="L25" i="23"/>
  <c r="L26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E27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<sst xmlns="http://schemas.openxmlformats.org/spreadsheetml/2006/main" count="166" uniqueCount="37">
  <si>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</si>
  <si>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</si>
  <si>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</si>
  <si>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</si>
  <si>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</si>
  <si>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</si>
  <si>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</si>
  <si>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</si>
  <si>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</si>
  <si>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</si>
  <si>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</si>
  <si>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</si>
  <si>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</si>
  <si>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</si>
  <si>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</si>
  <si>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</si>
  <si>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</si>
  <si>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</si>
  <si>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</si>
  <si>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</si>
  <si>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</si>
  <si>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</si>
  <si>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</si>
  <si>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</si>
  <si>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</si>
  <si>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</si>
  <si>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</si>
  <si>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</si>
  <si>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</si>
  <si>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</si>
  <si>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</si>
  <si>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</si>
  <si>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INDUSTRIAL</t>
  </si>
  <si>
    <t>FEBRERO - JUNIO 2025</t>
  </si>
  <si>
    <t>FLOR ILIANA CHONTAL PELAYO</t>
  </si>
  <si>
    <t>LOGISTICA Y CADENAS DE SUMINISTRO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</si>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</sst>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120" zoomScaleNormal="120" zoomScaleSheetLayoutView="100" workbookViewId="0">
      <selection activeCell="C7" sqref="C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35" t="s">
        <v>33</v>
      </c>
      <c r="M8" s="35"/>
      <c r="N8" s="35"/>
    </row>
    <row r="10" spans="1:14" x14ac:dyDescent="0.2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5" x14ac:dyDescent="0.25">
      <c r="A14" s="8" t="s">
        <v>35</v>
      </c>
      <c r="B14" s="9">
        <v>1</v>
      </c>
      <c r="C14" s="22">
        <v>7</v>
      </c>
      <c r="D14" s="9" t="s">
        <v>32</v>
      </c>
      <c r="E14" s="9">
        <v>20</v>
      </c>
      <c r="F14" s="9">
        <v>20</v>
      </c>
      <c r="G14" s="9">
        <v>0</v>
      </c>
      <c r="H14" s="10"/>
      <c r="I14" s="9">
        <v>0</v>
      </c>
      <c r="J14" s="10"/>
      <c r="K14" s="9"/>
      <c r="L14" s="10"/>
      <c r="M14" s="21">
        <v>86</v>
      </c>
      <c r="N14" s="15">
        <v>0.5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20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FLOR ILIANA CHONTAL PELAYO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20" zoomScaleNormal="12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8</v>
      </c>
      <c r="B10" s="35" t="str">
        <f>'1'!B10</f>
        <v>FLOR ILIANA CHONTAL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LOGISTICA Y CADENAS DE SUMINISTRO</v>
      </c>
      <c r="B14" s="9" t="s">
        <v>31</v>
      </c>
      <c r="C14" s="22">
        <f>'1'!C14</f>
        <v>7</v>
      </c>
      <c r="D14" s="9" t="str">
        <f>'1'!D14</f>
        <v>INDUSTRIAL</v>
      </c>
      <c r="E14" s="9">
        <f>'1'!E14</f>
        <v>20</v>
      </c>
      <c r="F14" s="9">
        <v>20</v>
      </c>
      <c r="G14" s="9"/>
      <c r="H14" s="10"/>
      <c r="I14" s="9">
        <f t="shared" ref="I14:I28" si="0">(E14-SUM(F14:G14))-K14</f>
        <v>0</v>
      </c>
      <c r="J14" s="10"/>
      <c r="K14" s="9"/>
      <c r="L14" s="10">
        <v>0.85</v>
      </c>
      <c r="M14" s="9"/>
      <c r="N14" s="15">
        <v>0.5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1">F15/E15</f>
        <v>#DIV/0!</v>
      </c>
      <c r="I15" s="9">
        <f t="shared" si="0"/>
        <v>0</v>
      </c>
      <c r="J15" s="10" t="e">
        <f t="shared" ref="J15:J28" si="2">I15/E15</f>
        <v>#DIV/0!</v>
      </c>
      <c r="K15" s="9"/>
      <c r="L15" s="10" t="e">
        <f t="shared" ref="L15:L28" si="3">K15/E15</f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1"/>
        <v>#DIV/0!</v>
      </c>
      <c r="I16" s="9">
        <f t="shared" si="0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20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>
        <f>AVERAGE(N14:N27)</f>
        <v>0.5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FLOR ILIANA CHONTAL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abSelected="1"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8</v>
      </c>
      <c r="B10" s="35" t="str">
        <f>'1'!B10</f>
        <v>FLOR ILIANA CHONTAL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LOGISTICA Y CADENAS DE SUMINISTRO</v>
      </c>
      <c r="B14" s="9" t="s">
        <v>36</v>
      </c>
      <c r="C14" s="22">
        <f>'1'!C14</f>
        <v>7</v>
      </c>
      <c r="D14" s="9" t="str">
        <f>'1'!D14</f>
        <v>INDUSTRIAL</v>
      </c>
      <c r="E14" s="9">
        <f>'1'!E14</f>
        <v>20</v>
      </c>
      <c r="F14" s="9">
        <v>20</v>
      </c>
      <c r="G14" s="9"/>
      <c r="H14" s="10"/>
      <c r="I14" s="9">
        <f t="shared" ref="I14:I27" si="0">(E14-SUM(F14:G14))-K14</f>
        <v>0</v>
      </c>
      <c r="J14" s="10"/>
      <c r="K14" s="9"/>
      <c r="L14" s="10"/>
      <c r="M14" s="9">
        <v>86</v>
      </c>
      <c r="N14" s="15">
        <v>0.5</v>
      </c>
    </row>
    <row r="15" spans="1:14" s="11" customFormat="1" x14ac:dyDescent="0.2">
      <c r="A15" s="9">
        <f>'1'!A16</f>
        <v>0</v>
      </c>
      <c r="B15" s="9"/>
      <c r="C15" s="9">
        <f>'1'!C16</f>
        <v>0</v>
      </c>
      <c r="D15" s="9">
        <f>'1'!D16</f>
        <v>0</v>
      </c>
      <c r="E15" s="9">
        <f>'1'!E16</f>
        <v>0</v>
      </c>
      <c r="F15" s="9"/>
      <c r="G15" s="9"/>
      <c r="H15" s="10" t="e">
        <f t="shared" ref="H15:H26" si="1">F15/E15</f>
        <v>#DIV/0!</v>
      </c>
      <c r="I15" s="9">
        <f t="shared" si="0"/>
        <v>0</v>
      </c>
      <c r="J15" s="10" t="e">
        <f t="shared" ref="J15:J27" si="2">I15/E15</f>
        <v>#DIV/0!</v>
      </c>
      <c r="K15" s="9"/>
      <c r="L15" s="10" t="e">
        <f t="shared" ref="L15:L27" si="3">K15/E15</f>
        <v>#DIV/0!</v>
      </c>
      <c r="M15" s="9"/>
      <c r="N15" s="15"/>
    </row>
    <row r="16" spans="1:14" s="11" customFormat="1" x14ac:dyDescent="0.2">
      <c r="A16" s="9">
        <f>'1'!A17</f>
        <v>0</v>
      </c>
      <c r="B16" s="9"/>
      <c r="C16" s="9">
        <f>'1'!C17</f>
        <v>0</v>
      </c>
      <c r="D16" s="9">
        <f>'1'!D17</f>
        <v>0</v>
      </c>
      <c r="E16" s="9">
        <f>'1'!E17</f>
        <v>0</v>
      </c>
      <c r="F16" s="9"/>
      <c r="G16" s="9"/>
      <c r="H16" s="10" t="e">
        <f t="shared" si="1"/>
        <v>#DIV/0!</v>
      </c>
      <c r="I16" s="9">
        <f t="shared" si="0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'1'!A18</f>
        <v>0</v>
      </c>
      <c r="B17" s="9"/>
      <c r="C17" s="9">
        <f>'1'!C18</f>
        <v>0</v>
      </c>
      <c r="D17" s="9">
        <f>'1'!D18</f>
        <v>0</v>
      </c>
      <c r="E17" s="9">
        <f>'1'!E18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20</v>
      </c>
      <c r="F27" s="17">
        <f>SUM(F14:F26)</f>
        <v>20</v>
      </c>
      <c r="G27" s="17">
        <f>SUM(G14:G26)</f>
        <v>0</v>
      </c>
      <c r="H27" s="18">
        <f>SUM(F27:G27)/E27</f>
        <v>1</v>
      </c>
      <c r="I27" s="17">
        <f t="shared" si="0"/>
        <v>0</v>
      </c>
      <c r="J27" s="18">
        <f t="shared" si="2"/>
        <v>0</v>
      </c>
      <c r="K27" s="17">
        <f>SUM(K14:K26)</f>
        <v>0</v>
      </c>
      <c r="L27" s="18">
        <f t="shared" si="3"/>
        <v>0</v>
      </c>
      <c r="M27" s="17">
        <f>AVERAGE(M14:M26)</f>
        <v>86</v>
      </c>
      <c r="N27" s="19">
        <f>AVERAGE(N14:N26)</f>
        <v>0.5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FLOR ILIANA CHONTAL PELAYO</v>
      </c>
      <c r="C36" s="41"/>
      <c r="D36" s="41"/>
      <c r="E36" s="13"/>
      <c r="F36" s="13"/>
      <c r="G36" s="41"/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8</v>
      </c>
      <c r="B10" s="35" t="str">
        <f>'1'!B10</f>
        <v>FLOR ILIANA CHONTAL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LOGISTICA Y CADENAS DE SUMINISTRO</v>
      </c>
      <c r="B14" s="9"/>
      <c r="C14" s="9">
        <f>'1'!C14</f>
        <v>7</v>
      </c>
      <c r="D14" s="9" t="str">
        <f>'1'!D14</f>
        <v>INDUSTRIAL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FLOR ILIANA CHONTAL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8</v>
      </c>
      <c r="B10" s="35" t="str">
        <f>'1'!B10</f>
        <v>FLOR ILIANA CHONTAL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LOGISTICA Y CADENAS DE SUMINISTRO</v>
      </c>
      <c r="B14" s="9"/>
      <c r="C14" s="9">
        <f>'1'!C14</f>
        <v>7</v>
      </c>
      <c r="D14" s="9" t="str">
        <f>'1'!D14</f>
        <v>INDUSTRIAL</v>
      </c>
      <c r="E14" s="9">
        <v>9</v>
      </c>
      <c r="F14" s="9">
        <v>8</v>
      </c>
      <c r="G14" s="9">
        <v>1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86.2</v>
      </c>
      <c r="N14" s="15">
        <v>0.67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8</v>
      </c>
      <c r="G28" s="17">
        <f>SUM(G14:G27)</f>
        <v>1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86.2</v>
      </c>
      <c r="N28" s="19">
        <f>AVERAGE(N14:N27)</f>
        <v>0.67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FLOR ILIANA CHONTAL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2025-06-10T15:51:11Z</dcterms:modified>
  <cp:category/>
  <cp:contentStatus/>
</cp:coreProperties>
</file>