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ocuments\calculo electromecanica\"/>
    </mc:Choice>
  </mc:AlternateContent>
  <bookViews>
    <workbookView xWindow="0" yWindow="0" windowWidth="15345" windowHeight="457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N28" i="23"/>
  <c r="M28" i="23"/>
  <c r="K28" i="23"/>
  <c r="G28" i="23"/>
  <c r="F28" i="23"/>
  <c r="J15" i="23"/>
  <c r="J14" i="23"/>
  <c r="B10" i="23"/>
  <c r="B37" i="23" s="1"/>
  <c r="L8" i="23"/>
  <c r="H8" i="23"/>
  <c r="C14" i="22"/>
  <c r="D14" i="22"/>
  <c r="L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L14" i="23"/>
  <c r="H14" i="23"/>
  <c r="E28" i="23"/>
  <c r="E28" i="24"/>
  <c r="I28" i="24" l="1"/>
  <c r="J28" i="24" s="1"/>
  <c r="H28" i="24"/>
  <c r="H28" i="23"/>
  <c r="H28" i="10"/>
  <c r="I28" i="23"/>
  <c r="J28" i="23" s="1"/>
  <c r="L28" i="24"/>
  <c r="L28" i="23"/>
  <c r="E28" i="22"/>
  <c r="I28" i="22" s="1"/>
  <c r="J28" i="22" s="1"/>
  <c r="L15" i="23"/>
  <c r="E28" i="25"/>
  <c r="L28" i="10"/>
  <c r="I28" i="10"/>
  <c r="J28" i="10" s="1"/>
  <c r="H15" i="23"/>
  <c r="H28" i="22" l="1"/>
  <c r="L28" i="22"/>
  <c r="L28" i="25"/>
  <c r="H28" i="25"/>
  <c r="I28" i="25"/>
  <c r="J28" i="25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<sst xmlns="http://schemas.openxmlformats.org/spreadsheetml/2006/main" count="190" uniqueCount="51">
  <si>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</si>
  <si>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</si>
  <si>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</si>
  <si>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</si>
  <si>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</si>
  <si>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</si>
  <si>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</si>
  <si>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</si>
  <si>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</si>
  <si>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</si>
  <si>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</si>
  <si>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</si>
  <si>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</si>
  <si>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</si>
  <si>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</si>
  <si>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</si>
  <si>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</si>
  <si>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</si>
  <si>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</si>
  <si>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</si>
  <si>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</si>
  <si>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</si>
  <si>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</si>
  <si>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</si>
  <si>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</si>
  <si>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</si>
  <si>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</si>
  <si>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</si>
  <si>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</si>
  <si>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</si>
  <si>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</si>
  <si>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</si>
  <si>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</si>
  <si>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</si>
  <si>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</si>
  <si>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</si>
  <si>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</si>
  <si>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LIC. ANGEL HERNANDEZ SANCHEZ</t>
  </si>
  <si>
    <t>GESTION EMPRES.</t>
  </si>
  <si>
    <t>CP. ANA KARENINA CORDOBA FERMAN</t>
  </si>
  <si>
    <t>GESTION FINANCIERA DIGITAL</t>
  </si>
  <si>
    <t>714A</t>
  </si>
  <si>
    <t>FEB.2025- JUN 2025</t>
  </si>
  <si>
    <t>CALCULO INTEGRAL</t>
  </si>
  <si>
    <t>202B</t>
  </si>
  <si>
    <t>ELECTROMECANICA</t>
  </si>
  <si>
    <t>0,62%</t>
  </si>
  <si>
    <t>ING GESTION EMPRES</t>
  </si>
  <si>
    <t>207B</t>
  </si>
  <si>
    <t>DR TONATIU SOSME  SANCHEZ</t>
  </si>
  <si>
    <t>DR TONATIU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</si>
</sst>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106" zoomScaleNormal="85" zoomScaleSheetLayoutView="100" workbookViewId="0">
      <selection activeCell="A15" sqref="A15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>
        <v>1</v>
      </c>
      <c r="C8" s="32"/>
      <c r="D8" s="14" t="s">
        <v>4</v>
      </c>
      <c r="E8" s="5">
        <v>1</v>
      </c>
      <c r="G8" s="4" t="s">
        <v>5</v>
      </c>
      <c r="H8" s="5">
        <v>1</v>
      </c>
      <c r="I8" s="40" t="s">
        <v>6</v>
      </c>
      <c r="J8" s="40"/>
      <c r="K8" s="40"/>
      <c r="L8" s="32" t="s">
        <v>42</v>
      </c>
      <c r="M8" s="32"/>
      <c r="N8" s="32"/>
    </row>
    <row r="10" spans="1:14" x14ac:dyDescent="0.2">
      <c r="A10" s="4" t="s">
        <v>7</v>
      </c>
      <c r="B10" s="32" t="s">
        <v>37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8" t="s">
        <v>40</v>
      </c>
      <c r="B14" s="9">
        <v>1</v>
      </c>
      <c r="C14" s="9" t="s">
        <v>41</v>
      </c>
      <c r="D14" s="9" t="s">
        <v>38</v>
      </c>
      <c r="E14" s="9">
        <v>23</v>
      </c>
      <c r="F14" s="9">
        <v>23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90</v>
      </c>
      <c r="N14" s="15">
        <v>0.23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90</v>
      </c>
      <c r="N28" s="19">
        <f>AVERAGE(N14:N27)</f>
        <v>0.23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LIC. ANGEL HERNANDEZ SANCHEZ</v>
      </c>
      <c r="C37" s="30"/>
      <c r="D37" s="30"/>
      <c r="E37" s="13"/>
      <c r="F37" s="13"/>
      <c r="G37" s="30" t="s">
        <v>39</v>
      </c>
      <c r="H37" s="30"/>
      <c r="I37" s="30"/>
      <c r="J37" s="30"/>
    </row>
  </sheetData>
  <mergeCells count="31">
    <mergeCell ref="E6:H6"/>
    <mergeCell ref="I8:K8"/>
    <mergeCell ref="L8:N8"/>
    <mergeCell ref="B8:C8"/>
    <mergeCell ref="L12:L13"/>
    <mergeCell ref="K12:K13"/>
    <mergeCell ref="J12:J13"/>
    <mergeCell ref="B10:L10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A12:A13"/>
    <mergeCell ref="B12:B13"/>
    <mergeCell ref="A35:B35"/>
    <mergeCell ref="E35:H35"/>
    <mergeCell ref="A30:N30"/>
    <mergeCell ref="C12:C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" zoomScale="88" zoomScaleNormal="85" zoomScaleSheetLayoutView="100" workbookViewId="0">
      <selection activeCell="B15" sqref="B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2" t="str">
        <f>'1'!L8</f>
        <v>FEB.2025- JUN 2025</v>
      </c>
      <c r="M8" s="32"/>
      <c r="N8" s="32"/>
    </row>
    <row r="10" spans="1:15" x14ac:dyDescent="0.2">
      <c r="A10" s="4" t="s">
        <v>7</v>
      </c>
      <c r="B10" s="32" t="str">
        <f>'1'!B10</f>
        <v>LIC. ANGEL HERNANDEZ SANCHEZ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>
        <v>0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5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5" s="11" customFormat="1" x14ac:dyDescent="0.2">
      <c r="A14" s="9" t="str">
        <f>'1'!A14</f>
        <v>GESTION FINANCIERA DIGITAL</v>
      </c>
      <c r="B14" s="9" t="s">
        <v>32</v>
      </c>
      <c r="C14" s="9" t="str">
        <f>'1'!C14</f>
        <v>714A</v>
      </c>
      <c r="D14" s="9" t="str">
        <f>'1'!D14</f>
        <v>GESTION EMPRES.</v>
      </c>
      <c r="E14" s="9">
        <v>21</v>
      </c>
      <c r="F14" s="9">
        <v>21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91</v>
      </c>
      <c r="N14" s="15">
        <v>0.52</v>
      </c>
    </row>
    <row r="15" spans="1:15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  <c r="O15" s="11" t="s">
        <v>34</v>
      </c>
    </row>
    <row r="16" spans="1:15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21</v>
      </c>
      <c r="F28" s="17">
        <f>SUM(F14:F27)</f>
        <v>21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91</v>
      </c>
      <c r="N28" s="19">
        <f>AVERAGE(N14:N27)</f>
        <v>0.52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LIC. ANGEL HERNANDEZ SANCHEZ</v>
      </c>
      <c r="C37" s="30"/>
      <c r="D37" s="30"/>
      <c r="E37" s="13"/>
      <c r="F37" s="13"/>
      <c r="G37" s="30" t="s">
        <v>31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H17" sqref="H1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2" t="str">
        <f>'1'!L8</f>
        <v>FEB.2025- JUN 2025</v>
      </c>
      <c r="M8" s="32"/>
      <c r="N8" s="32"/>
    </row>
    <row r="10" spans="1:14" x14ac:dyDescent="0.2">
      <c r="A10" s="4" t="s">
        <v>7</v>
      </c>
      <c r="B10" s="32" t="str">
        <f>'1'!B10</f>
        <v>LIC. ANGEL HERNANDEZ SANCHEZ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">
        <v>43</v>
      </c>
      <c r="B14" s="9"/>
      <c r="C14" s="9" t="s">
        <v>48</v>
      </c>
      <c r="D14" s="9" t="s">
        <v>45</v>
      </c>
      <c r="E14" s="9">
        <v>35</v>
      </c>
      <c r="F14" s="9">
        <v>5</v>
      </c>
      <c r="G14" s="9"/>
      <c r="H14" s="10">
        <f>F14/E14</f>
        <v>0.14285714285714285</v>
      </c>
      <c r="I14" s="9"/>
      <c r="J14" s="10">
        <f>I14/E14</f>
        <v>0</v>
      </c>
      <c r="K14" s="9"/>
      <c r="L14" s="10">
        <f>K14/E14</f>
        <v>0</v>
      </c>
      <c r="M14" s="9">
        <v>71</v>
      </c>
      <c r="N14" s="15" t="s">
        <v>46</v>
      </c>
    </row>
    <row r="15" spans="1:14" s="11" customFormat="1" x14ac:dyDescent="0.2">
      <c r="A15" s="9" t="s">
        <v>43</v>
      </c>
      <c r="B15" s="9"/>
      <c r="C15" s="9" t="s">
        <v>44</v>
      </c>
      <c r="D15" s="9" t="s">
        <v>47</v>
      </c>
      <c r="E15" s="9">
        <v>17</v>
      </c>
      <c r="F15" s="9">
        <v>17</v>
      </c>
      <c r="G15" s="9">
        <v>1</v>
      </c>
      <c r="H15" s="10">
        <f>F15/E15</f>
        <v>1</v>
      </c>
      <c r="I15" s="9"/>
      <c r="J15" s="10">
        <f>I15/E15</f>
        <v>0</v>
      </c>
      <c r="K15" s="9"/>
      <c r="L15" s="10">
        <f>K15/E15</f>
        <v>0</v>
      </c>
      <c r="M15" s="9">
        <v>81</v>
      </c>
      <c r="N15" s="15">
        <v>4.7000000000000002E-3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1</v>
      </c>
      <c r="H28" s="18">
        <f>SUM(F28:G28)/E28</f>
        <v>0.44230769230769229</v>
      </c>
      <c r="I28" s="17">
        <f>(E28-SUM(F28:G28))-K28</f>
        <v>29</v>
      </c>
      <c r="J28" s="18">
        <f>I28/E28</f>
        <v>0.55769230769230771</v>
      </c>
      <c r="K28" s="17">
        <f>SUM(K14:K27)</f>
        <v>0</v>
      </c>
      <c r="L28" s="18">
        <f>K28/E28</f>
        <v>0</v>
      </c>
      <c r="M28" s="17">
        <f>AVERAGE(M14:M27)</f>
        <v>76</v>
      </c>
      <c r="N28" s="19">
        <f>AVERAGE(N14:N27)</f>
        <v>4.7000000000000002E-3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LIC. ANGEL HERNANDEZ SANCHEZ</v>
      </c>
      <c r="C37" s="30"/>
      <c r="D37" s="30"/>
      <c r="E37" s="13"/>
      <c r="F37" s="13"/>
      <c r="G37" s="30" t="s">
        <v>49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2" t="str">
        <f>'1'!L8</f>
        <v>FEB.2025- JUN 2025</v>
      </c>
      <c r="M8" s="32"/>
      <c r="N8" s="32"/>
    </row>
    <row r="10" spans="1:14" x14ac:dyDescent="0.2">
      <c r="A10" s="4" t="s">
        <v>7</v>
      </c>
      <c r="B10" s="32" t="str">
        <f>'1'!B10</f>
        <v>LIC. ANGEL HERNANDEZ SANCHEZ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">
        <v>43</v>
      </c>
      <c r="B14" s="9"/>
      <c r="C14" s="9" t="s">
        <v>48</v>
      </c>
      <c r="D14" s="9" t="s">
        <v>45</v>
      </c>
      <c r="E14" s="9">
        <v>35</v>
      </c>
      <c r="F14" s="9">
        <v>5</v>
      </c>
      <c r="G14" s="9">
        <v>5</v>
      </c>
      <c r="H14" s="10">
        <v>0</v>
      </c>
      <c r="I14" s="9">
        <v>0</v>
      </c>
      <c r="J14" s="10">
        <v>0</v>
      </c>
      <c r="K14" s="9"/>
      <c r="L14" s="10">
        <v>0</v>
      </c>
      <c r="M14" s="9">
        <v>69</v>
      </c>
      <c r="N14" s="15">
        <v>0.2</v>
      </c>
    </row>
    <row r="15" spans="1:14" s="11" customFormat="1" x14ac:dyDescent="0.2">
      <c r="A15" s="9" t="s">
        <v>43</v>
      </c>
      <c r="B15" s="9"/>
      <c r="C15" s="9" t="s">
        <v>44</v>
      </c>
      <c r="D15" s="9" t="s">
        <v>47</v>
      </c>
      <c r="E15" s="9">
        <v>17</v>
      </c>
      <c r="F15" s="9">
        <v>17</v>
      </c>
      <c r="G15" s="9">
        <v>0</v>
      </c>
      <c r="H15" s="10">
        <v>0</v>
      </c>
      <c r="I15" s="9">
        <v>0</v>
      </c>
      <c r="J15" s="10">
        <v>0</v>
      </c>
      <c r="K15" s="9"/>
      <c r="L15" s="10">
        <v>0</v>
      </c>
      <c r="M15" s="9">
        <v>85</v>
      </c>
      <c r="N15" s="15">
        <v>5.2999999999999999E-2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>
        <v>69</v>
      </c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74</v>
      </c>
      <c r="H28" s="18">
        <f>SUM(F28:G28)/E28</f>
        <v>1.8461538461538463</v>
      </c>
      <c r="I28" s="17">
        <f>(E28-SUM(F28:G28))-K28</f>
        <v>-44</v>
      </c>
      <c r="J28" s="18">
        <f>I28/E28</f>
        <v>-0.84615384615384615</v>
      </c>
      <c r="K28" s="17">
        <f>SUM(K14:K27)</f>
        <v>0</v>
      </c>
      <c r="L28" s="18">
        <f>K28/E28</f>
        <v>0</v>
      </c>
      <c r="M28" s="17">
        <f>AVERAGE(M14:M27)</f>
        <v>77</v>
      </c>
      <c r="N28" s="19">
        <f>AVERAGE(N14:N27)</f>
        <v>0.1265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LIC. ANGEL HERNANDEZ SANCHEZ</v>
      </c>
      <c r="C37" s="30"/>
      <c r="D37" s="30"/>
      <c r="E37" s="13"/>
      <c r="F37" s="13"/>
      <c r="G37" s="30" t="s">
        <v>50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03" zoomScaleNormal="85" zoomScaleSheetLayoutView="100" workbookViewId="0">
      <selection activeCell="K18" sqref="K18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0" t="s">
        <v>6</v>
      </c>
      <c r="J8" s="40"/>
      <c r="K8" s="40"/>
      <c r="L8" s="32" t="str">
        <f>'1'!L8</f>
        <v>FEB.2025- JUN 2025</v>
      </c>
      <c r="M8" s="32"/>
      <c r="N8" s="32"/>
    </row>
    <row r="10" spans="1:14" x14ac:dyDescent="0.2">
      <c r="A10" s="4" t="s">
        <v>7</v>
      </c>
      <c r="B10" s="32" t="str">
        <f>'1'!B10</f>
        <v>LIC. ANGEL HERNANDEZ SANCHEZ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2" t="s">
        <v>8</v>
      </c>
      <c r="B12" s="24" t="s">
        <v>9</v>
      </c>
      <c r="C12" s="24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3" t="s">
        <v>20</v>
      </c>
    </row>
    <row r="13" spans="1:14" x14ac:dyDescent="0.2">
      <c r="A13" s="23"/>
      <c r="B13" s="25"/>
      <c r="C13" s="25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4"/>
    </row>
    <row r="14" spans="1:14" s="11" customFormat="1" x14ac:dyDescent="0.2">
      <c r="A14" s="9" t="s">
        <v>43</v>
      </c>
      <c r="B14" s="9"/>
      <c r="C14" s="9" t="s">
        <v>48</v>
      </c>
      <c r="D14" s="9" t="s">
        <v>45</v>
      </c>
      <c r="E14" s="9">
        <v>35</v>
      </c>
      <c r="F14" s="9">
        <v>35</v>
      </c>
      <c r="G14" s="9">
        <v>0</v>
      </c>
      <c r="H14" s="10">
        <v>0</v>
      </c>
      <c r="I14" s="9">
        <v>0</v>
      </c>
      <c r="J14" s="10">
        <v>0</v>
      </c>
      <c r="K14" s="9"/>
      <c r="L14" s="10">
        <v>0</v>
      </c>
      <c r="M14" s="9">
        <v>69</v>
      </c>
      <c r="N14" s="15">
        <v>0.2</v>
      </c>
    </row>
    <row r="15" spans="1:14" s="11" customFormat="1" x14ac:dyDescent="0.2">
      <c r="A15" s="9" t="s">
        <v>43</v>
      </c>
      <c r="B15" s="9"/>
      <c r="C15" s="9" t="s">
        <v>44</v>
      </c>
      <c r="D15" s="9" t="s">
        <v>47</v>
      </c>
      <c r="E15" s="9">
        <v>17</v>
      </c>
      <c r="F15" s="9">
        <v>17</v>
      </c>
      <c r="G15" s="9">
        <v>0</v>
      </c>
      <c r="H15" s="10">
        <v>0</v>
      </c>
      <c r="I15" s="9">
        <v>0</v>
      </c>
      <c r="J15" s="10">
        <v>0</v>
      </c>
      <c r="K15" s="9"/>
      <c r="L15" s="10">
        <v>0</v>
      </c>
      <c r="M15" s="9">
        <v>85</v>
      </c>
      <c r="N15" s="15">
        <v>5.2999999999999999E-2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 t="s">
        <v>35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36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52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77</v>
      </c>
      <c r="N28" s="19">
        <f>AVERAGE(N14:N27)</f>
        <v>0.1265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2"/>
    </row>
    <row r="33" spans="1:10" x14ac:dyDescent="0.2">
      <c r="B33" s="35" t="s">
        <v>26</v>
      </c>
      <c r="C33" s="35"/>
      <c r="D33" s="35"/>
      <c r="G33" s="36" t="s">
        <v>27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30" t="str">
        <f>B10</f>
        <v>LIC. ANGEL HERNANDEZ SANCHEZ</v>
      </c>
      <c r="C37" s="30"/>
      <c r="D37" s="30"/>
      <c r="E37" s="13"/>
      <c r="F37" s="13"/>
      <c r="G37" s="30" t="s">
        <v>50</v>
      </c>
      <c r="H37" s="30"/>
      <c r="I37" s="30"/>
      <c r="J37" s="30"/>
    </row>
  </sheetData>
  <mergeCells count="31"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C7876-4ECE-4567-84FF-E42FFF894BC5}">
  <ds:schemaRefs>
    <ds:schemaRef ds:uri="http://purl.org/dc/elements/1.1/"/>
    <ds:schemaRef ds:uri="4c96f4e2-f7db-4e02-b8f8-29de1b03c969"/>
    <ds:schemaRef ds:uri="d87f237c-3101-4265-aa9b-ec3b3a62240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angelhernande8724@gmail.com</cp:lastModifiedBy>
  <cp:revision/>
  <dcterms:created xsi:type="dcterms:W3CDTF">2021-11-22T14:45:25Z</dcterms:created>
  <dcterms:modified xsi:type="dcterms:W3CDTF">2025-06-12T21:03:10Z</dcterms:modified>
  <cp:category/>
  <cp:contentStatus/>
</cp:coreProperties>
</file>