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"/>
    </mc:Choice>
  </mc:AlternateContent>
  <xr:revisionPtr revIDLastSave="0" documentId="8_{08BF2B6D-BCCF-4A3D-B3BF-421438D69073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N28" i="23"/>
  <c r="M28" i="23"/>
  <c r="K28" i="23"/>
  <c r="G28" i="23"/>
  <c r="F28" i="23"/>
  <c r="J15" i="23"/>
  <c r="J14" i="23"/>
  <c r="B10" i="23"/>
  <c r="B37" i="23" s="1"/>
  <c r="L8" i="23"/>
  <c r="H8" i="23"/>
  <c r="C14" i="22"/>
  <c r="D14" i="22"/>
  <c r="L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10"/>
  <c r="L14" i="23"/>
  <c r="H14" i="23"/>
  <c r="E28" i="23"/>
  <c r="E28" i="24"/>
  <c r="I28" i="24" l="1"/>
  <c r="J28" i="24" s="1"/>
  <c r="H28" i="24"/>
  <c r="H28" i="23"/>
  <c r="H28" i="10"/>
  <c r="I28" i="23"/>
  <c r="J28" i="23" s="1"/>
  <c r="L28" i="24"/>
  <c r="L28" i="23"/>
  <c r="E28" i="22"/>
  <c r="I28" i="22" s="1"/>
  <c r="J28" i="22" s="1"/>
  <c r="L15" i="23"/>
  <c r="E28" i="25"/>
  <c r="L28" i="10"/>
  <c r="I28" i="10"/>
  <c r="J28" i="10" s="1"/>
  <c r="H15" i="23"/>
  <c r="H28" i="22" l="1"/>
  <c r="L28" i="22"/>
  <c r="L28" i="25"/>
  <c r="H28" i="25"/>
  <c r="I28" i="25"/>
  <c r="J28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<sst xmlns="http://schemas.openxmlformats.org/spreadsheetml/2006/main" count="193" uniqueCount="58">
  <si>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</si>
  <si>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</si>
  <si>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</si>
  <si>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</si>
  <si>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</si>
  <si>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</si>
  <si>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</si>
  <si>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</si>
  <si>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</si>
  <si>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</si>
  <si>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</si>
  <si>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</si>
  <si>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</si>
  <si>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</si>
  <si>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</si>
  <si>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</si>
  <si>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</si>
  <si>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</si>
  <si>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</si>
  <si>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</si>
  <si>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</si>
  <si>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</si>
  <si>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</si>
  <si>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</si>
  <si>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</si>
  <si>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</si>
  <si>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</si>
  <si>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</si>
  <si>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</si>
  <si>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</si>
  <si>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DIVISION DE LICENCIATURA EN ADMINISTRACION</t>
  </si>
  <si>
    <t>L.C MANUEL DE JESUS CANO BUSTAMANTE</t>
  </si>
  <si>
    <t>II</t>
  </si>
  <si>
    <t>LIC. EN ADMINISTRACION</t>
  </si>
  <si>
    <t xml:space="preserve">n </t>
  </si>
  <si>
    <t xml:space="preserve"> </t>
  </si>
  <si>
    <t xml:space="preserve">  </t>
  </si>
  <si>
    <t>LIC. ANGEL HERNANDEZ SANCHEZ</t>
  </si>
  <si>
    <t>GESTION EMPRES.</t>
  </si>
  <si>
    <t>CP. ANA KARENINA CORDOBA FERMAN</t>
  </si>
  <si>
    <t>GESTION FINANCIERA DIGITAL</t>
  </si>
  <si>
    <t>714A</t>
  </si>
  <si>
    <t>FEB.2025- JUN 2025</t>
  </si>
  <si>
    <t>CALCULO INTEGRAL</t>
  </si>
  <si>
    <t>202B</t>
  </si>
  <si>
    <t>ELECTROMECANICA</t>
  </si>
  <si>
    <t>0,62%</t>
  </si>
  <si>
    <t>ING GESTION EMPRES</t>
  </si>
  <si>
    <t>207B</t>
  </si>
  <si>
    <t>DR TONATIU SOSME  SANCHEZ</t>
  </si>
  <si>
    <t>DR TONATIU SOSME SANCHEZ</t>
  </si>
  <si>
    <t>DEPTO. DE CIENCIAS BASICAS</t>
  </si>
  <si>
    <t>T</t>
  </si>
  <si>
    <t>IEME</t>
  </si>
  <si>
    <t>IGEM</t>
  </si>
  <si>
    <t>DR TONATIUH SOSME SANCHEZ</t>
  </si>
  <si>
    <t>202 B</t>
  </si>
  <si>
    <t>207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</si>
</sst>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0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9" fontId="6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right" vertical="center" wrapText="1"/>
    </xf>
    <xf numFmtId="9" fontId="6" fillId="0" borderId="4" xfId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64" fontId="6" fillId="2" borderId="6" xfId="1" applyNumberFormat="1" applyFont="1" applyFill="1" applyBorder="1" applyAlignment="1">
      <alignment horizontal="center" vertical="center"/>
    </xf>
    <xf numFmtId="9" fontId="6" fillId="2" borderId="7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5224" name="Imagen 3" descr="Inicio - TecNM Celaya">
          <a:extLst>
            <a:ext uri="{FF2B5EF4-FFF2-40B4-BE49-F238E27FC236}">
              <a16:creationId xmlns:a16="http://schemas.microsoft.com/office/drawing/2014/main" id="{00000000-0008-0000-0000-00006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0</xdr:row>
      <xdr:rowOff>57150</xdr:rowOff>
    </xdr:from>
    <xdr:to>
      <xdr:col>13</xdr:col>
      <xdr:colOff>638175</xdr:colOff>
      <xdr:row>0</xdr:row>
      <xdr:rowOff>762000</xdr:rowOff>
    </xdr:to>
    <xdr:pic>
      <xdr:nvPicPr>
        <xdr:cNvPr id="5225" name="Imagen 1">
          <a:extLst>
            <a:ext uri="{FF2B5EF4-FFF2-40B4-BE49-F238E27FC236}">
              <a16:creationId xmlns:a16="http://schemas.microsoft.com/office/drawing/2014/main" id="{00000000-0008-0000-0000-000069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57150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18539" name="Imagen 1" descr="Inicio - TecNM Celaya">
          <a:extLst>
            <a:ext uri="{FF2B5EF4-FFF2-40B4-BE49-F238E27FC236}">
              <a16:creationId xmlns:a16="http://schemas.microsoft.com/office/drawing/2014/main" id="{00000000-0008-0000-0100-00006B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0</xdr:row>
      <xdr:rowOff>38100</xdr:rowOff>
    </xdr:from>
    <xdr:to>
      <xdr:col>13</xdr:col>
      <xdr:colOff>685800</xdr:colOff>
      <xdr:row>0</xdr:row>
      <xdr:rowOff>733425</xdr:rowOff>
    </xdr:to>
    <xdr:pic>
      <xdr:nvPicPr>
        <xdr:cNvPr id="18540" name="Imagen 2">
          <a:extLst>
            <a:ext uri="{FF2B5EF4-FFF2-40B4-BE49-F238E27FC236}">
              <a16:creationId xmlns:a16="http://schemas.microsoft.com/office/drawing/2014/main" id="{00000000-0008-0000-0100-00006C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38100"/>
          <a:ext cx="13239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19562" name="Imagen 1" descr="Inicio - TecNM Celaya">
          <a:extLst>
            <a:ext uri="{FF2B5EF4-FFF2-40B4-BE49-F238E27FC236}">
              <a16:creationId xmlns:a16="http://schemas.microsoft.com/office/drawing/2014/main" id="{00000000-0008-0000-0200-00006A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0</xdr:row>
      <xdr:rowOff>66675</xdr:rowOff>
    </xdr:from>
    <xdr:to>
      <xdr:col>13</xdr:col>
      <xdr:colOff>685800</xdr:colOff>
      <xdr:row>0</xdr:row>
      <xdr:rowOff>771525</xdr:rowOff>
    </xdr:to>
    <xdr:pic>
      <xdr:nvPicPr>
        <xdr:cNvPr id="19563" name="Imagen 2">
          <a:extLst>
            <a:ext uri="{FF2B5EF4-FFF2-40B4-BE49-F238E27FC236}">
              <a16:creationId xmlns:a16="http://schemas.microsoft.com/office/drawing/2014/main" id="{00000000-0008-0000-0200-00006B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66675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20586" name="Imagen 1" descr="Inicio - TecNM Celaya">
          <a:extLst>
            <a:ext uri="{FF2B5EF4-FFF2-40B4-BE49-F238E27FC236}">
              <a16:creationId xmlns:a16="http://schemas.microsoft.com/office/drawing/2014/main" id="{00000000-0008-0000-0300-00006A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0</xdr:row>
      <xdr:rowOff>47625</xdr:rowOff>
    </xdr:from>
    <xdr:to>
      <xdr:col>13</xdr:col>
      <xdr:colOff>676275</xdr:colOff>
      <xdr:row>0</xdr:row>
      <xdr:rowOff>752475</xdr:rowOff>
    </xdr:to>
    <xdr:pic>
      <xdr:nvPicPr>
        <xdr:cNvPr id="20587" name="Imagen 2">
          <a:extLst>
            <a:ext uri="{FF2B5EF4-FFF2-40B4-BE49-F238E27FC236}">
              <a16:creationId xmlns:a16="http://schemas.microsoft.com/office/drawing/2014/main" id="{00000000-0008-0000-0300-00006B5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47625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21610" name="Imagen 1" descr="Inicio - TecNM Celaya">
          <a:extLst>
            <a:ext uri="{FF2B5EF4-FFF2-40B4-BE49-F238E27FC236}">
              <a16:creationId xmlns:a16="http://schemas.microsoft.com/office/drawing/2014/main" id="{00000000-0008-0000-0400-00006A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0</xdr:row>
      <xdr:rowOff>19050</xdr:rowOff>
    </xdr:from>
    <xdr:to>
      <xdr:col>13</xdr:col>
      <xdr:colOff>676275</xdr:colOff>
      <xdr:row>0</xdr:row>
      <xdr:rowOff>723900</xdr:rowOff>
    </xdr:to>
    <xdr:pic>
      <xdr:nvPicPr>
        <xdr:cNvPr id="21611" name="Imagen 2">
          <a:extLst>
            <a:ext uri="{FF2B5EF4-FFF2-40B4-BE49-F238E27FC236}">
              <a16:creationId xmlns:a16="http://schemas.microsoft.com/office/drawing/2014/main" id="{00000000-0008-0000-0400-00006B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19050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106" zoomScaleNormal="85" zoomScaleSheetLayoutView="100" workbookViewId="0">
      <selection activeCell="A15" sqref="A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customWidth="1"/>
    <col min="3" max="3" width="10.332031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8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33" t="s">
        <v>2</v>
      </c>
      <c r="B6" s="33"/>
      <c r="C6" s="33"/>
      <c r="D6" s="33"/>
      <c r="E6" s="21" t="s">
        <v>30</v>
      </c>
      <c r="F6" s="21"/>
      <c r="G6" s="21"/>
      <c r="H6" s="2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3">
        <v>1</v>
      </c>
      <c r="C8" s="23"/>
      <c r="D8" s="14" t="s">
        <v>4</v>
      </c>
      <c r="E8" s="5">
        <v>1</v>
      </c>
      <c r="G8" s="4" t="s">
        <v>5</v>
      </c>
      <c r="H8" s="5">
        <v>1</v>
      </c>
      <c r="I8" s="22" t="s">
        <v>6</v>
      </c>
      <c r="J8" s="22"/>
      <c r="K8" s="22"/>
      <c r="L8" s="23" t="s">
        <v>42</v>
      </c>
      <c r="M8" s="23"/>
      <c r="N8" s="23"/>
    </row>
    <row r="10" spans="1:14" x14ac:dyDescent="0.25">
      <c r="A10" s="4" t="s">
        <v>7</v>
      </c>
      <c r="B10" s="23" t="s">
        <v>37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6" t="s">
        <v>9</v>
      </c>
      <c r="C12" s="36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8" t="s">
        <v>20</v>
      </c>
    </row>
    <row r="13" spans="1:14" x14ac:dyDescent="0.25">
      <c r="A13" s="35"/>
      <c r="B13" s="37"/>
      <c r="C13" s="37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9"/>
    </row>
    <row r="14" spans="1:14" s="11" customFormat="1" x14ac:dyDescent="0.25">
      <c r="A14" s="8" t="s">
        <v>40</v>
      </c>
      <c r="B14" s="9">
        <v>1</v>
      </c>
      <c r="C14" s="9" t="s">
        <v>41</v>
      </c>
      <c r="D14" s="9" t="s">
        <v>38</v>
      </c>
      <c r="E14" s="9">
        <v>23</v>
      </c>
      <c r="F14" s="9">
        <v>23</v>
      </c>
      <c r="G14" s="9">
        <v>0</v>
      </c>
      <c r="H14" s="10"/>
      <c r="I14" s="9">
        <v>0</v>
      </c>
      <c r="J14" s="10"/>
      <c r="K14" s="9">
        <v>0</v>
      </c>
      <c r="L14" s="10">
        <f>K14/E14</f>
        <v>0</v>
      </c>
      <c r="M14" s="9">
        <v>90</v>
      </c>
      <c r="N14" s="15">
        <v>0.23</v>
      </c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23</v>
      </c>
      <c r="F28" s="17">
        <f>SUM(F14:F27)</f>
        <v>23</v>
      </c>
      <c r="G28" s="17">
        <f>SUM(G14:G27)</f>
        <v>0</v>
      </c>
      <c r="H28" s="18">
        <f>SUM(F28:G28)/E28</f>
        <v>1</v>
      </c>
      <c r="I28" s="17">
        <f>(E28-SUM(F28:G28))-K28</f>
        <v>0</v>
      </c>
      <c r="J28" s="18">
        <f>I28/E28</f>
        <v>0</v>
      </c>
      <c r="K28" s="17">
        <f>SUM(K14:K27)</f>
        <v>0</v>
      </c>
      <c r="L28" s="18">
        <f>K28/E28</f>
        <v>0</v>
      </c>
      <c r="M28" s="17">
        <f>AVERAGE(M14:M27)</f>
        <v>90</v>
      </c>
      <c r="N28" s="19">
        <f>AVERAGE(N14:N27)</f>
        <v>0.23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x14ac:dyDescent="0.25">
      <c r="B33" s="30" t="s">
        <v>26</v>
      </c>
      <c r="C33" s="30"/>
      <c r="D33" s="30"/>
      <c r="G33" s="31" t="s">
        <v>27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23"/>
      <c r="H34" s="23"/>
      <c r="I34" s="23"/>
      <c r="J34" s="2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26" t="str">
        <f>B10</f>
        <v>LIC. ANGEL HERNANDEZ SANCHEZ</v>
      </c>
      <c r="C37" s="26"/>
      <c r="D37" s="26"/>
      <c r="E37" s="13"/>
      <c r="F37" s="13"/>
      <c r="G37" s="26" t="s">
        <v>39</v>
      </c>
      <c r="H37" s="26"/>
      <c r="I37" s="26"/>
      <c r="J37" s="26"/>
    </row>
  </sheetData>
  <mergeCells count="31">
    <mergeCell ref="A12:A13"/>
    <mergeCell ref="B12:B13"/>
    <mergeCell ref="A35:B35"/>
    <mergeCell ref="E35:H35"/>
    <mergeCell ref="A30:N30"/>
    <mergeCell ref="C12:C13"/>
    <mergeCell ref="I12:I13"/>
    <mergeCell ref="B37:D37"/>
    <mergeCell ref="G37:J37"/>
    <mergeCell ref="B1:N1"/>
    <mergeCell ref="D12:D13"/>
    <mergeCell ref="E12:E13"/>
    <mergeCell ref="F12:G12"/>
    <mergeCell ref="H12:H13"/>
    <mergeCell ref="G34:J34"/>
    <mergeCell ref="M12:M13"/>
    <mergeCell ref="N12:N13"/>
    <mergeCell ref="B33:D33"/>
    <mergeCell ref="G33:J33"/>
    <mergeCell ref="B34:D34"/>
    <mergeCell ref="A3:N3"/>
    <mergeCell ref="A5:N5"/>
    <mergeCell ref="A6:D6"/>
    <mergeCell ref="E6:H6"/>
    <mergeCell ref="I8:K8"/>
    <mergeCell ref="L8:N8"/>
    <mergeCell ref="B8:C8"/>
    <mergeCell ref="L12:L13"/>
    <mergeCell ref="K12:K13"/>
    <mergeCell ref="J12:J13"/>
    <mergeCell ref="B10:L10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topLeftCell="A2" zoomScale="88" zoomScaleNormal="85" zoomScaleSheetLayoutView="100" workbookViewId="0">
      <selection activeCell="B15" sqref="B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66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5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5" x14ac:dyDescent="0.25">
      <c r="A6" s="33" t="s">
        <v>2</v>
      </c>
      <c r="B6" s="33"/>
      <c r="C6" s="33"/>
      <c r="D6" s="33"/>
      <c r="E6" s="21" t="s">
        <v>33</v>
      </c>
      <c r="F6" s="21"/>
      <c r="G6" s="21"/>
      <c r="H6" s="21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4.4" x14ac:dyDescent="0.3">
      <c r="A8" s="4" t="s">
        <v>3</v>
      </c>
      <c r="B8" s="23">
        <v>2</v>
      </c>
      <c r="C8" s="23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22" t="s">
        <v>6</v>
      </c>
      <c r="J8" s="22"/>
      <c r="K8" s="22"/>
      <c r="L8" s="23" t="str">
        <f>'1'!L8</f>
        <v>FEB.2025- JUN 2025</v>
      </c>
      <c r="M8" s="23"/>
      <c r="N8" s="23"/>
    </row>
    <row r="10" spans="1:15" x14ac:dyDescent="0.25">
      <c r="A10" s="4" t="s">
        <v>7</v>
      </c>
      <c r="B10" s="23" t="str">
        <f>'1'!B10</f>
        <v>LIC. ANGEL HERNANDEZ SANCHEZ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4" t="s">
        <v>8</v>
      </c>
      <c r="B12" s="36" t="s">
        <v>9</v>
      </c>
      <c r="C12" s="36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>
        <v>0</v>
      </c>
      <c r="J12" s="24" t="s">
        <v>16</v>
      </c>
      <c r="K12" s="24" t="s">
        <v>17</v>
      </c>
      <c r="L12" s="24" t="s">
        <v>18</v>
      </c>
      <c r="M12" s="24" t="s">
        <v>19</v>
      </c>
      <c r="N12" s="28" t="s">
        <v>20</v>
      </c>
    </row>
    <row r="13" spans="1:15" x14ac:dyDescent="0.25">
      <c r="A13" s="35"/>
      <c r="B13" s="37"/>
      <c r="C13" s="37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9"/>
    </row>
    <row r="14" spans="1:15" s="11" customFormat="1" x14ac:dyDescent="0.25">
      <c r="A14" s="9" t="str">
        <f>'1'!A14</f>
        <v>GESTION FINANCIERA DIGITAL</v>
      </c>
      <c r="B14" s="9" t="s">
        <v>32</v>
      </c>
      <c r="C14" s="9" t="str">
        <f>'1'!C14</f>
        <v>714A</v>
      </c>
      <c r="D14" s="9" t="str">
        <f>'1'!D14</f>
        <v>GESTION EMPRES.</v>
      </c>
      <c r="E14" s="9">
        <v>21</v>
      </c>
      <c r="F14" s="9">
        <v>21</v>
      </c>
      <c r="G14" s="9">
        <v>0</v>
      </c>
      <c r="H14" s="10"/>
      <c r="I14" s="9">
        <v>0</v>
      </c>
      <c r="J14" s="10"/>
      <c r="K14" s="9">
        <v>0</v>
      </c>
      <c r="L14" s="10">
        <f>K14/E14</f>
        <v>0</v>
      </c>
      <c r="M14" s="9">
        <v>91</v>
      </c>
      <c r="N14" s="15">
        <v>0.52</v>
      </c>
    </row>
    <row r="15" spans="1:15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  <c r="O15" s="11" t="s">
        <v>34</v>
      </c>
    </row>
    <row r="16" spans="1:15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21</v>
      </c>
      <c r="F28" s="17">
        <f>SUM(F14:F27)</f>
        <v>21</v>
      </c>
      <c r="G28" s="17">
        <f>SUM(G14:G27)</f>
        <v>0</v>
      </c>
      <c r="H28" s="18">
        <f>SUM(F28:G28)/E28</f>
        <v>1</v>
      </c>
      <c r="I28" s="17">
        <f>(E28-SUM(F28:G28))-K28</f>
        <v>0</v>
      </c>
      <c r="J28" s="18">
        <f>I28/E28</f>
        <v>0</v>
      </c>
      <c r="K28" s="17">
        <f>SUM(K14:K27)</f>
        <v>0</v>
      </c>
      <c r="L28" s="18">
        <f>K28/E28</f>
        <v>0</v>
      </c>
      <c r="M28" s="17">
        <f>AVERAGE(M14:M27)</f>
        <v>91</v>
      </c>
      <c r="N28" s="19">
        <f>AVERAGE(N14:N27)</f>
        <v>0.52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x14ac:dyDescent="0.25">
      <c r="B33" s="30" t="s">
        <v>26</v>
      </c>
      <c r="C33" s="30"/>
      <c r="D33" s="30"/>
      <c r="G33" s="31" t="s">
        <v>27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23"/>
      <c r="H34" s="23"/>
      <c r="I34" s="23"/>
      <c r="J34" s="2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26" t="str">
        <f>B10</f>
        <v>LIC. ANGEL HERNANDEZ SANCHEZ</v>
      </c>
      <c r="C37" s="26"/>
      <c r="D37" s="26"/>
      <c r="E37" s="13"/>
      <c r="F37" s="13"/>
      <c r="G37" s="26" t="s">
        <v>31</v>
      </c>
      <c r="H37" s="26"/>
      <c r="I37" s="26"/>
      <c r="J37" s="26"/>
    </row>
  </sheetData>
  <mergeCells count="31"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A12:A13"/>
    <mergeCell ref="L12:L13"/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9" zoomScale="85" zoomScaleNormal="85" zoomScaleSheetLayoutView="100" workbookViewId="0">
      <selection activeCell="H17" sqref="H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33" t="s">
        <v>2</v>
      </c>
      <c r="B6" s="33"/>
      <c r="C6" s="33"/>
      <c r="D6" s="33"/>
      <c r="E6" s="21"/>
      <c r="F6" s="21"/>
      <c r="G6" s="21"/>
      <c r="H6" s="2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3">
        <v>3</v>
      </c>
      <c r="C8" s="23"/>
      <c r="D8" s="14" t="s">
        <v>4</v>
      </c>
      <c r="E8" s="20">
        <v>2</v>
      </c>
      <c r="F8"/>
      <c r="G8" s="4" t="s">
        <v>5</v>
      </c>
      <c r="H8" s="20">
        <f>'1'!H8</f>
        <v>1</v>
      </c>
      <c r="I8" s="22" t="s">
        <v>6</v>
      </c>
      <c r="J8" s="22"/>
      <c r="K8" s="22"/>
      <c r="L8" s="23" t="str">
        <f>'1'!L8</f>
        <v>FEB.2025- JUN 2025</v>
      </c>
      <c r="M8" s="23"/>
      <c r="N8" s="23"/>
    </row>
    <row r="10" spans="1:14" x14ac:dyDescent="0.25">
      <c r="A10" s="4" t="s">
        <v>7</v>
      </c>
      <c r="B10" s="23" t="str">
        <f>'1'!B10</f>
        <v>LIC. ANGEL HERNANDEZ SANCHEZ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6" t="s">
        <v>9</v>
      </c>
      <c r="C12" s="36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8" t="s">
        <v>20</v>
      </c>
    </row>
    <row r="13" spans="1:14" x14ac:dyDescent="0.25">
      <c r="A13" s="35"/>
      <c r="B13" s="37"/>
      <c r="C13" s="37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9"/>
    </row>
    <row r="14" spans="1:14" s="11" customFormat="1" x14ac:dyDescent="0.25">
      <c r="A14" s="9" t="s">
        <v>43</v>
      </c>
      <c r="B14" s="9"/>
      <c r="C14" s="9" t="s">
        <v>48</v>
      </c>
      <c r="D14" s="9" t="s">
        <v>45</v>
      </c>
      <c r="E14" s="9">
        <v>35</v>
      </c>
      <c r="F14" s="9">
        <v>5</v>
      </c>
      <c r="G14" s="9"/>
      <c r="H14" s="10">
        <f>F14/E14</f>
        <v>0.14285714285714285</v>
      </c>
      <c r="I14" s="9"/>
      <c r="J14" s="10">
        <f>I14/E14</f>
        <v>0</v>
      </c>
      <c r="K14" s="9"/>
      <c r="L14" s="10">
        <f>K14/E14</f>
        <v>0</v>
      </c>
      <c r="M14" s="9">
        <v>71</v>
      </c>
      <c r="N14" s="15" t="s">
        <v>46</v>
      </c>
    </row>
    <row r="15" spans="1:14" s="11" customFormat="1" x14ac:dyDescent="0.25">
      <c r="A15" s="9" t="s">
        <v>43</v>
      </c>
      <c r="B15" s="9"/>
      <c r="C15" s="9" t="s">
        <v>44</v>
      </c>
      <c r="D15" s="9" t="s">
        <v>47</v>
      </c>
      <c r="E15" s="9">
        <v>17</v>
      </c>
      <c r="F15" s="9">
        <v>17</v>
      </c>
      <c r="G15" s="9">
        <v>1</v>
      </c>
      <c r="H15" s="10">
        <f>F15/E15</f>
        <v>1</v>
      </c>
      <c r="I15" s="9"/>
      <c r="J15" s="10">
        <f>I15/E15</f>
        <v>0</v>
      </c>
      <c r="K15" s="9"/>
      <c r="L15" s="10">
        <f>K15/E15</f>
        <v>0</v>
      </c>
      <c r="M15" s="9">
        <v>81</v>
      </c>
      <c r="N15" s="15">
        <v>4.7000000000000002E-3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52</v>
      </c>
      <c r="F28" s="17">
        <f>SUM(F14:F27)</f>
        <v>22</v>
      </c>
      <c r="G28" s="17">
        <f>SUM(G14:G27)</f>
        <v>1</v>
      </c>
      <c r="H28" s="18">
        <f>SUM(F28:G28)/E28</f>
        <v>0.44230769230769229</v>
      </c>
      <c r="I28" s="17">
        <f>(E28-SUM(F28:G28))-K28</f>
        <v>29</v>
      </c>
      <c r="J28" s="18">
        <f>I28/E28</f>
        <v>0.55769230769230771</v>
      </c>
      <c r="K28" s="17">
        <f>SUM(K14:K27)</f>
        <v>0</v>
      </c>
      <c r="L28" s="18">
        <f>K28/E28</f>
        <v>0</v>
      </c>
      <c r="M28" s="17">
        <f>AVERAGE(M14:M27)</f>
        <v>76</v>
      </c>
      <c r="N28" s="19">
        <f>AVERAGE(N14:N27)</f>
        <v>4.7000000000000002E-3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x14ac:dyDescent="0.25">
      <c r="B33" s="30" t="s">
        <v>26</v>
      </c>
      <c r="C33" s="30"/>
      <c r="D33" s="30"/>
      <c r="G33" s="31" t="s">
        <v>27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23"/>
      <c r="H34" s="23"/>
      <c r="I34" s="23"/>
      <c r="J34" s="2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26" t="str">
        <f>B10</f>
        <v>LIC. ANGEL HERNANDEZ SANCHEZ</v>
      </c>
      <c r="C37" s="26"/>
      <c r="D37" s="26"/>
      <c r="E37" s="13"/>
      <c r="F37" s="13"/>
      <c r="G37" s="26" t="s">
        <v>49</v>
      </c>
      <c r="H37" s="26"/>
      <c r="I37" s="26"/>
      <c r="J37" s="26"/>
    </row>
  </sheetData>
  <mergeCells count="31"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A12:A13"/>
    <mergeCell ref="L12:L13"/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1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33" t="s">
        <v>2</v>
      </c>
      <c r="B6" s="33"/>
      <c r="C6" s="33"/>
      <c r="D6" s="33"/>
      <c r="E6" s="21"/>
      <c r="F6" s="21"/>
      <c r="G6" s="21"/>
      <c r="H6" s="2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3">
        <v>4</v>
      </c>
      <c r="C8" s="23"/>
      <c r="D8" s="14" t="s">
        <v>4</v>
      </c>
      <c r="E8" s="20">
        <v>2</v>
      </c>
      <c r="F8"/>
      <c r="G8" s="4" t="s">
        <v>5</v>
      </c>
      <c r="H8" s="20">
        <f>'1'!H8</f>
        <v>1</v>
      </c>
      <c r="I8" s="22" t="s">
        <v>6</v>
      </c>
      <c r="J8" s="22"/>
      <c r="K8" s="22"/>
      <c r="L8" s="23" t="str">
        <f>'1'!L8</f>
        <v>FEB.2025- JUN 2025</v>
      </c>
      <c r="M8" s="23"/>
      <c r="N8" s="23"/>
    </row>
    <row r="10" spans="1:14" x14ac:dyDescent="0.25">
      <c r="A10" s="4" t="s">
        <v>7</v>
      </c>
      <c r="B10" s="23" t="str">
        <f>'1'!B10</f>
        <v>LIC. ANGEL HERNANDEZ SANCHEZ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6" t="s">
        <v>9</v>
      </c>
      <c r="C12" s="36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8" t="s">
        <v>20</v>
      </c>
    </row>
    <row r="13" spans="1:14" x14ac:dyDescent="0.25">
      <c r="A13" s="35"/>
      <c r="B13" s="37"/>
      <c r="C13" s="37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9"/>
    </row>
    <row r="14" spans="1:14" s="11" customFormat="1" x14ac:dyDescent="0.25">
      <c r="A14" s="9" t="s">
        <v>43</v>
      </c>
      <c r="B14" s="9"/>
      <c r="C14" s="9" t="s">
        <v>48</v>
      </c>
      <c r="D14" s="9" t="s">
        <v>45</v>
      </c>
      <c r="E14" s="9">
        <v>35</v>
      </c>
      <c r="F14" s="9">
        <v>5</v>
      </c>
      <c r="G14" s="9">
        <v>5</v>
      </c>
      <c r="H14" s="10">
        <v>0</v>
      </c>
      <c r="I14" s="9">
        <v>0</v>
      </c>
      <c r="J14" s="10">
        <v>0</v>
      </c>
      <c r="K14" s="9"/>
      <c r="L14" s="10">
        <v>0</v>
      </c>
      <c r="M14" s="9">
        <v>69</v>
      </c>
      <c r="N14" s="15">
        <v>0.2</v>
      </c>
    </row>
    <row r="15" spans="1:14" s="11" customFormat="1" x14ac:dyDescent="0.25">
      <c r="A15" s="9" t="s">
        <v>43</v>
      </c>
      <c r="B15" s="9"/>
      <c r="C15" s="9" t="s">
        <v>44</v>
      </c>
      <c r="D15" s="9" t="s">
        <v>47</v>
      </c>
      <c r="E15" s="9">
        <v>17</v>
      </c>
      <c r="F15" s="9">
        <v>17</v>
      </c>
      <c r="G15" s="9">
        <v>0</v>
      </c>
      <c r="H15" s="10">
        <v>0</v>
      </c>
      <c r="I15" s="9">
        <v>0</v>
      </c>
      <c r="J15" s="10">
        <v>0</v>
      </c>
      <c r="K15" s="9"/>
      <c r="L15" s="10">
        <v>0</v>
      </c>
      <c r="M15" s="9">
        <v>85</v>
      </c>
      <c r="N15" s="15">
        <v>5.2999999999999999E-2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>
        <v>69</v>
      </c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52</v>
      </c>
      <c r="F28" s="17">
        <f>SUM(F14:F27)</f>
        <v>22</v>
      </c>
      <c r="G28" s="17">
        <f>SUM(G14:G27)</f>
        <v>74</v>
      </c>
      <c r="H28" s="18">
        <f>SUM(F28:G28)/E28</f>
        <v>1.8461538461538463</v>
      </c>
      <c r="I28" s="17">
        <f>(E28-SUM(F28:G28))-K28</f>
        <v>-44</v>
      </c>
      <c r="J28" s="18">
        <f>I28/E28</f>
        <v>-0.84615384615384615</v>
      </c>
      <c r="K28" s="17">
        <f>SUM(K14:K27)</f>
        <v>0</v>
      </c>
      <c r="L28" s="18">
        <f>K28/E28</f>
        <v>0</v>
      </c>
      <c r="M28" s="17">
        <f>AVERAGE(M14:M27)</f>
        <v>77</v>
      </c>
      <c r="N28" s="19">
        <f>AVERAGE(N14:N27)</f>
        <v>0.1265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x14ac:dyDescent="0.25">
      <c r="B33" s="30" t="s">
        <v>26</v>
      </c>
      <c r="C33" s="30"/>
      <c r="D33" s="30"/>
      <c r="G33" s="31" t="s">
        <v>27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23"/>
      <c r="H34" s="23"/>
      <c r="I34" s="23"/>
      <c r="J34" s="2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26" t="str">
        <f>B10</f>
        <v>LIC. ANGEL HERNANDEZ SANCHEZ</v>
      </c>
      <c r="C37" s="26"/>
      <c r="D37" s="26"/>
      <c r="E37" s="13"/>
      <c r="F37" s="13"/>
      <c r="G37" s="26" t="s">
        <v>50</v>
      </c>
      <c r="H37" s="26"/>
      <c r="I37" s="26"/>
      <c r="J37" s="26"/>
    </row>
  </sheetData>
  <mergeCells count="31"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A12:A13"/>
    <mergeCell ref="L12:L13"/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103" zoomScaleNormal="85" zoomScaleSheetLayoutView="100" workbookViewId="0">
      <selection activeCell="P15" sqref="P15"/>
    </sheetView>
  </sheetViews>
  <sheetFormatPr baseColWidth="10" defaultColWidth="11.44140625" defaultRowHeight="13.2" x14ac:dyDescent="0.25"/>
  <cols>
    <col min="1" max="1" width="37.33203125" style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33" t="s">
        <v>2</v>
      </c>
      <c r="B6" s="33"/>
      <c r="C6" s="33"/>
      <c r="D6" s="33"/>
      <c r="E6" s="21" t="s">
        <v>51</v>
      </c>
      <c r="F6" s="21"/>
      <c r="G6" s="21"/>
      <c r="H6" s="2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3" t="s">
        <v>28</v>
      </c>
      <c r="C8" s="23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22" t="s">
        <v>6</v>
      </c>
      <c r="J8" s="22"/>
      <c r="K8" s="22"/>
      <c r="L8" s="23" t="str">
        <f>'1'!L8</f>
        <v>FEB.2025- JUN 2025</v>
      </c>
      <c r="M8" s="23"/>
      <c r="N8" s="23"/>
    </row>
    <row r="10" spans="1:14" x14ac:dyDescent="0.25">
      <c r="A10" s="4" t="s">
        <v>7</v>
      </c>
      <c r="B10" s="23" t="str">
        <f>'1'!B10</f>
        <v>LIC. ANGEL HERNANDEZ SANCHEZ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6" t="s">
        <v>9</v>
      </c>
      <c r="C12" s="36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8" t="s">
        <v>20</v>
      </c>
    </row>
    <row r="13" spans="1:14" x14ac:dyDescent="0.25">
      <c r="A13" s="35"/>
      <c r="B13" s="37"/>
      <c r="C13" s="37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9"/>
    </row>
    <row r="14" spans="1:14" s="11" customFormat="1" x14ac:dyDescent="0.25">
      <c r="A14" s="9" t="s">
        <v>43</v>
      </c>
      <c r="B14" s="9" t="s">
        <v>52</v>
      </c>
      <c r="C14" s="9" t="s">
        <v>56</v>
      </c>
      <c r="D14" s="9" t="s">
        <v>53</v>
      </c>
      <c r="E14" s="9">
        <v>35</v>
      </c>
      <c r="F14" s="9">
        <v>32</v>
      </c>
      <c r="G14" s="9">
        <v>3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80</v>
      </c>
      <c r="N14" s="15">
        <v>0.51</v>
      </c>
    </row>
    <row r="15" spans="1:14" s="11" customFormat="1" x14ac:dyDescent="0.25">
      <c r="A15" s="9" t="s">
        <v>43</v>
      </c>
      <c r="B15" s="9" t="s">
        <v>52</v>
      </c>
      <c r="C15" s="9" t="s">
        <v>57</v>
      </c>
      <c r="D15" s="9" t="s">
        <v>54</v>
      </c>
      <c r="E15" s="9">
        <v>17</v>
      </c>
      <c r="F15" s="9">
        <v>16</v>
      </c>
      <c r="G15" s="9">
        <v>1</v>
      </c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90</v>
      </c>
      <c r="N15" s="15">
        <v>0.94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 t="s">
        <v>35</v>
      </c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 t="s">
        <v>36</v>
      </c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52</v>
      </c>
      <c r="F28" s="17">
        <f>SUM(F14:F27)</f>
        <v>48</v>
      </c>
      <c r="G28" s="17">
        <f>SUM(G14:G27)</f>
        <v>4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85</v>
      </c>
      <c r="N28" s="19">
        <f>AVERAGE(N14:N27)</f>
        <v>0.72499999999999998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x14ac:dyDescent="0.25">
      <c r="B33" s="30" t="s">
        <v>26</v>
      </c>
      <c r="C33" s="30"/>
      <c r="D33" s="30"/>
      <c r="G33" s="31" t="s">
        <v>27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23"/>
      <c r="H34" s="23"/>
      <c r="I34" s="23"/>
      <c r="J34" s="2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26" t="str">
        <f>B10</f>
        <v>LIC. ANGEL HERNANDEZ SANCHEZ</v>
      </c>
      <c r="C37" s="26"/>
      <c r="D37" s="26"/>
      <c r="E37" s="13"/>
      <c r="F37" s="13"/>
      <c r="G37" s="26" t="s">
        <v>55</v>
      </c>
      <c r="H37" s="26"/>
      <c r="I37" s="26"/>
      <c r="J37" s="26"/>
    </row>
  </sheetData>
  <mergeCells count="31"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A12:A13"/>
    <mergeCell ref="L12:L13"/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f237c-3101-4265-aa9b-ec3b3a62240c"/>
    <lcf76f155ced4ddcb4097134ff3c332f xmlns="4c96f4e2-f7db-4e02-b8f8-29de1b03c9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C7876-4ECE-4567-84FF-E42FFF894BC5}">
  <ds:schemaRefs>
    <ds:schemaRef ds:uri="http://purl.org/dc/elements/1.1/"/>
    <ds:schemaRef ds:uri="4c96f4e2-f7db-4e02-b8f8-29de1b03c969"/>
    <ds:schemaRef ds:uri="d87f237c-3101-4265-aa9b-ec3b3a62240c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2025-06-15T00:44:07Z</dcterms:modified>
  <cp:category/>
  <cp:contentStatus/>
</cp:coreProperties>
</file>