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05 MATERIAS Agt-dic 2025\SGI\R Final calificaciones\"/>
    </mc:Choice>
  </mc:AlternateContent>
  <xr:revisionPtr revIDLastSave="0" documentId="13_ncr:1_{499FEE68-E003-473F-A6B6-CAF19BF3C487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'2'!$A$1:$P$32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7" l="1"/>
  <c r="J16" i="27"/>
  <c r="K16" i="27" s="1"/>
  <c r="I16" i="27"/>
  <c r="F16" i="27"/>
  <c r="M14" i="27"/>
  <c r="K14" i="27"/>
  <c r="J14" i="27"/>
  <c r="I14" i="27"/>
  <c r="F14" i="27"/>
  <c r="D16" i="27"/>
  <c r="D15" i="27"/>
  <c r="D14" i="27"/>
  <c r="E16" i="27"/>
  <c r="E14" i="27"/>
  <c r="B16" i="27"/>
  <c r="B14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5" i="27"/>
  <c r="E15" i="27"/>
  <c r="F15" i="27"/>
  <c r="M15" i="27" s="1"/>
  <c r="B17" i="27"/>
  <c r="D17" i="27"/>
  <c r="E17" i="27"/>
  <c r="F17" i="27"/>
  <c r="J17" i="27" s="1"/>
  <c r="K17" i="27" s="1"/>
  <c r="B18" i="27"/>
  <c r="D18" i="27"/>
  <c r="E18" i="27"/>
  <c r="F18" i="27"/>
  <c r="I18" i="27" s="1"/>
  <c r="B19" i="27"/>
  <c r="C19" i="27"/>
  <c r="D19" i="27"/>
  <c r="E19" i="27"/>
  <c r="F19" i="27"/>
  <c r="J19" i="27" s="1"/>
  <c r="K19" i="27" s="1"/>
  <c r="B20" i="27"/>
  <c r="C20" i="27"/>
  <c r="D20" i="27"/>
  <c r="E20" i="27"/>
  <c r="F20" i="27"/>
  <c r="M20" i="27" s="1"/>
  <c r="B21" i="27"/>
  <c r="C21" i="27"/>
  <c r="D21" i="27"/>
  <c r="E21" i="27"/>
  <c r="F21" i="27"/>
  <c r="I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J23" i="27" s="1"/>
  <c r="K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M25" i="27" s="1"/>
  <c r="B26" i="27"/>
  <c r="C26" i="27"/>
  <c r="D26" i="27"/>
  <c r="E26" i="27"/>
  <c r="F26" i="27"/>
  <c r="J26" i="27" s="1"/>
  <c r="K26" i="27" s="1"/>
  <c r="B27" i="27"/>
  <c r="C27" i="27"/>
  <c r="D27" i="27"/>
  <c r="E27" i="27"/>
  <c r="F27" i="27"/>
  <c r="J27" i="27" s="1"/>
  <c r="K27" i="27" s="1"/>
  <c r="B28" i="27"/>
  <c r="C28" i="27"/>
  <c r="D28" i="27"/>
  <c r="E28" i="27"/>
  <c r="F28" i="27"/>
  <c r="I28" i="27" s="1"/>
  <c r="D13" i="27"/>
  <c r="E13" i="27"/>
  <c r="F13" i="27"/>
  <c r="J13" i="27" s="1"/>
  <c r="K13" i="27" s="1"/>
  <c r="B13" i="27"/>
  <c r="O29" i="27"/>
  <c r="N29" i="27"/>
  <c r="L29" i="27"/>
  <c r="H29" i="27"/>
  <c r="G29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K15" i="26"/>
  <c r="I15" i="26"/>
  <c r="M14" i="26"/>
  <c r="J14" i="26"/>
  <c r="K14" i="26" s="1"/>
  <c r="I14" i="26"/>
  <c r="M13" i="26"/>
  <c r="K13" i="26"/>
  <c r="I13" i="26"/>
  <c r="M19" i="27" l="1"/>
  <c r="M23" i="27"/>
  <c r="J24" i="31"/>
  <c r="K24" i="31" s="1"/>
  <c r="J21" i="27"/>
  <c r="K21" i="27" s="1"/>
  <c r="I15" i="27"/>
  <c r="M24" i="27"/>
  <c r="J28" i="27"/>
  <c r="K28" i="27" s="1"/>
  <c r="J15" i="30"/>
  <c r="K15" i="30" s="1"/>
  <c r="I26" i="27"/>
  <c r="J19" i="30"/>
  <c r="K19" i="30" s="1"/>
  <c r="M17" i="27"/>
  <c r="M22" i="27"/>
  <c r="M26" i="27"/>
  <c r="I15" i="31"/>
  <c r="J18" i="27"/>
  <c r="K18" i="27" s="1"/>
  <c r="M21" i="27"/>
  <c r="I25" i="27"/>
  <c r="J23" i="30"/>
  <c r="K23" i="30" s="1"/>
  <c r="I20" i="31"/>
  <c r="I23" i="31"/>
  <c r="M27" i="26"/>
  <c r="I17" i="27"/>
  <c r="J25" i="27"/>
  <c r="K25" i="27" s="1"/>
  <c r="J23" i="31"/>
  <c r="K23" i="31" s="1"/>
  <c r="J15" i="31"/>
  <c r="K15" i="31" s="1"/>
  <c r="J27" i="26"/>
  <c r="K27" i="26" s="1"/>
  <c r="J15" i="27"/>
  <c r="K15" i="27" s="1"/>
  <c r="I20" i="27"/>
  <c r="M28" i="27"/>
  <c r="J14" i="30"/>
  <c r="K14" i="30" s="1"/>
  <c r="J18" i="30"/>
  <c r="K18" i="30" s="1"/>
  <c r="J22" i="30"/>
  <c r="K22" i="30" s="1"/>
  <c r="J14" i="31"/>
  <c r="K14" i="31" s="1"/>
  <c r="I19" i="31"/>
  <c r="J20" i="27"/>
  <c r="K20" i="27" s="1"/>
  <c r="I24" i="27"/>
  <c r="M27" i="27"/>
  <c r="I16" i="30"/>
  <c r="I20" i="30"/>
  <c r="I24" i="30"/>
  <c r="J18" i="31"/>
  <c r="K18" i="31" s="1"/>
  <c r="J19" i="31"/>
  <c r="K19" i="31" s="1"/>
  <c r="M13" i="27"/>
  <c r="M18" i="27"/>
  <c r="I22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21" i="30"/>
  <c r="M25" i="30"/>
  <c r="I13" i="30"/>
  <c r="M14" i="30"/>
  <c r="J16" i="30"/>
  <c r="K16" i="30" s="1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3" i="27"/>
  <c r="I27" i="27"/>
  <c r="I19" i="27"/>
  <c r="F29" i="27"/>
  <c r="J29" i="27" s="1"/>
  <c r="K29" i="27" s="1"/>
  <c r="I13" i="27"/>
  <c r="M27" i="30" l="1"/>
  <c r="I27" i="30"/>
  <c r="J27" i="31"/>
  <c r="K27" i="31" s="1"/>
  <c r="I27" i="31"/>
  <c r="M27" i="31"/>
  <c r="I29" i="27"/>
  <c r="M29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<sst xmlns="http://schemas.openxmlformats.org/spreadsheetml/2006/main" count="145" uniqueCount="50">
  <si>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</si>
  <si>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</si>
  <si>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</si>
  <si>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</si>
  <si>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</si>
  <si>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</si>
  <si>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</si>
  <si>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</si>
  <si>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</si>
  <si>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</si>
  <si>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</si>
  <si>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</si>
  <si>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</si>
  <si>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</si>
  <si>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</si>
  <si>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</si>
  <si>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</si>
  <si>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</si>
  <si>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</si>
  <si>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</si>
  <si>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</si>
  <si>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</si>
  <si>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</si>
  <si>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</si>
  <si>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</si>
  <si>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</si>
  <si>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</si>
  <si>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</si>
  <si>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</si>
  <si>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</si>
  <si>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</si>
  <si>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</si>
  <si>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Informática</t>
  </si>
  <si>
    <t>agosto-diciembre 2025</t>
  </si>
  <si>
    <t>M.E. Guadalupe Zetina Cruz</t>
  </si>
  <si>
    <t>Taller de ética</t>
  </si>
  <si>
    <t>Aptitudes para el Desarrollo Profesional</t>
  </si>
  <si>
    <t>Estrategias de Gestión de Servicios de Tecnologías de Información</t>
  </si>
  <si>
    <t>Informática para la Administración</t>
  </si>
  <si>
    <t>S/E</t>
  </si>
  <si>
    <t>111-A</t>
  </si>
  <si>
    <t>910-A</t>
  </si>
  <si>
    <t>710-A</t>
  </si>
  <si>
    <t>105-B</t>
  </si>
  <si>
    <t>IINF</t>
  </si>
  <si>
    <t>IMEC</t>
  </si>
  <si>
    <t>LADM</t>
  </si>
  <si>
    <t>II</t>
  </si>
  <si>
    <t>III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</si>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</sst>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 wrapText="1"/>
    </xf>
    <xf numFmtId="9" fontId="4" fillId="0" borderId="9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J16" sqref="J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5" t="s">
        <v>28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ht="13" x14ac:dyDescent="0.3">
      <c r="A5" s="16"/>
      <c r="B5" s="38" t="s">
        <v>1</v>
      </c>
      <c r="C5" s="38"/>
      <c r="D5" s="38"/>
      <c r="E5" s="38"/>
      <c r="F5" s="39" t="s">
        <v>32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 t="s">
        <v>3</v>
      </c>
      <c r="D7" s="30"/>
      <c r="E7" s="11" t="s">
        <v>4</v>
      </c>
      <c r="F7" s="5">
        <v>4</v>
      </c>
      <c r="H7" s="4" t="s">
        <v>5</v>
      </c>
      <c r="I7" s="5">
        <v>4</v>
      </c>
      <c r="J7" s="40" t="s">
        <v>6</v>
      </c>
      <c r="K7" s="40"/>
      <c r="L7" s="40"/>
      <c r="M7" s="30" t="s">
        <v>33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">
        <v>34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3" x14ac:dyDescent="0.2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25" x14ac:dyDescent="0.25">
      <c r="A13" s="17"/>
      <c r="B13" s="7" t="s">
        <v>35</v>
      </c>
      <c r="C13" s="8" t="s">
        <v>39</v>
      </c>
      <c r="D13" s="8" t="s">
        <v>40</v>
      </c>
      <c r="E13" s="8" t="s">
        <v>45</v>
      </c>
      <c r="F13" s="8">
        <v>28</v>
      </c>
      <c r="G13" s="8"/>
      <c r="H13" s="8">
        <v>0</v>
      </c>
      <c r="I13" s="9">
        <f>(G13+H13)/F13</f>
        <v>0</v>
      </c>
      <c r="J13" s="8">
        <v>0</v>
      </c>
      <c r="K13" s="9">
        <f t="shared" ref="K13:K27" si="0">J13/F13</f>
        <v>0</v>
      </c>
      <c r="L13" s="8">
        <v>0</v>
      </c>
      <c r="M13" s="9">
        <f t="shared" ref="M13:M27" si="1">L13/F13</f>
        <v>0</v>
      </c>
      <c r="N13" s="8"/>
      <c r="O13" s="12"/>
      <c r="P13" s="17"/>
    </row>
    <row r="14" spans="1:16" s="10" customFormat="1" ht="25" x14ac:dyDescent="0.25">
      <c r="A14" s="17"/>
      <c r="B14" s="7" t="s">
        <v>36</v>
      </c>
      <c r="C14" s="8" t="s">
        <v>20</v>
      </c>
      <c r="D14" s="8" t="s">
        <v>41</v>
      </c>
      <c r="E14" s="8" t="s">
        <v>44</v>
      </c>
      <c r="F14" s="8">
        <v>8</v>
      </c>
      <c r="G14" s="8">
        <v>8</v>
      </c>
      <c r="H14" s="8">
        <v>0</v>
      </c>
      <c r="I14" s="9">
        <f t="shared" ref="I14:I26" si="2">(G14+H14)/F14</f>
        <v>1</v>
      </c>
      <c r="J14" s="8">
        <f>(F14-SUM(G14:H14))-L14</f>
        <v>0</v>
      </c>
      <c r="K14" s="9">
        <f t="shared" si="0"/>
        <v>0</v>
      </c>
      <c r="L14" s="8">
        <v>0</v>
      </c>
      <c r="M14" s="9">
        <f t="shared" si="1"/>
        <v>0</v>
      </c>
      <c r="N14" s="8">
        <v>100</v>
      </c>
      <c r="O14" s="12">
        <v>1</v>
      </c>
      <c r="P14" s="17"/>
    </row>
    <row r="15" spans="1:16" s="10" customFormat="1" ht="25" x14ac:dyDescent="0.25">
      <c r="A15" s="17"/>
      <c r="B15" s="7" t="s">
        <v>37</v>
      </c>
      <c r="C15" s="8" t="s">
        <v>39</v>
      </c>
      <c r="D15" s="8" t="s">
        <v>42</v>
      </c>
      <c r="E15" s="8" t="s">
        <v>44</v>
      </c>
      <c r="F15" s="8">
        <v>20</v>
      </c>
      <c r="G15" s="8"/>
      <c r="H15" s="8">
        <v>0</v>
      </c>
      <c r="I15" s="9">
        <f t="shared" si="2"/>
        <v>0</v>
      </c>
      <c r="J15" s="8">
        <v>0</v>
      </c>
      <c r="K15" s="9">
        <f t="shared" si="0"/>
        <v>0</v>
      </c>
      <c r="L15" s="8">
        <v>0</v>
      </c>
      <c r="M15" s="9">
        <f t="shared" si="1"/>
        <v>0</v>
      </c>
      <c r="N15" s="8"/>
      <c r="O15" s="12"/>
      <c r="P15" s="17"/>
    </row>
    <row r="16" spans="1:16" s="10" customFormat="1" ht="25" x14ac:dyDescent="0.25">
      <c r="A16" s="17"/>
      <c r="B16" s="7" t="s">
        <v>38</v>
      </c>
      <c r="C16" s="8" t="s">
        <v>20</v>
      </c>
      <c r="D16" s="8" t="s">
        <v>43</v>
      </c>
      <c r="E16" s="8" t="s">
        <v>46</v>
      </c>
      <c r="F16" s="8">
        <v>15</v>
      </c>
      <c r="G16" s="8">
        <v>14</v>
      </c>
      <c r="H16" s="8">
        <v>0</v>
      </c>
      <c r="I16" s="9">
        <f t="shared" si="2"/>
        <v>0.93333333333333335</v>
      </c>
      <c r="J16" s="8">
        <f t="shared" ref="J16:J26" si="3">(F16-SUM(G16:H16))-L16</f>
        <v>1</v>
      </c>
      <c r="K16" s="9">
        <f t="shared" si="0"/>
        <v>6.6666666666666666E-2</v>
      </c>
      <c r="L16" s="8">
        <v>0</v>
      </c>
      <c r="M16" s="9">
        <f t="shared" si="1"/>
        <v>0</v>
      </c>
      <c r="N16" s="8">
        <v>80</v>
      </c>
      <c r="O16" s="12">
        <v>0.73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71</v>
      </c>
      <c r="G27" s="20">
        <f>SUM(G13:G26)</f>
        <v>22</v>
      </c>
      <c r="H27" s="20">
        <f>SUM(H13:H26)</f>
        <v>0</v>
      </c>
      <c r="I27" s="21">
        <f>SUM(G27:H27)/F27</f>
        <v>0.30985915492957744</v>
      </c>
      <c r="J27" s="20">
        <f t="shared" ref="J27" si="4">(F27-SUM(G27:H27))-L27</f>
        <v>49</v>
      </c>
      <c r="K27" s="21">
        <f t="shared" si="0"/>
        <v>0.6901408450704225</v>
      </c>
      <c r="L27" s="20">
        <f>SUM(L13:L26)</f>
        <v>0</v>
      </c>
      <c r="M27" s="21">
        <f t="shared" si="1"/>
        <v>0</v>
      </c>
      <c r="N27" s="20">
        <f>AVERAGE(N13:N26)</f>
        <v>90</v>
      </c>
      <c r="O27" s="22">
        <f>AVERAGE(O13:O26)</f>
        <v>0.86499999999999999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2"/>
  <sheetViews>
    <sheetView view="pageBreakPreview" topLeftCell="A7" zoomScaleNormal="100" zoomScaleSheetLayoutView="100" zoomScalePageLayoutView="70" workbookViewId="0">
      <selection activeCell="N17" sqref="N1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5" t="s">
        <v>29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ht="13" x14ac:dyDescent="0.3">
      <c r="A5" s="16"/>
      <c r="B5" s="38" t="s">
        <v>1</v>
      </c>
      <c r="C5" s="38"/>
      <c r="D5" s="38"/>
      <c r="E5" s="38"/>
      <c r="F5" s="39" t="str">
        <f>'1'!F5</f>
        <v>Informática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 t="s">
        <v>27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agosto-diciembre 2025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tr">
        <f>'1'!C9</f>
        <v>M.E. Guadalupe Zetina Cruz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3" x14ac:dyDescent="0.2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25" x14ac:dyDescent="0.25">
      <c r="A13" s="17"/>
      <c r="B13" s="13" t="str">
        <f>'1'!B13</f>
        <v>Taller de ética</v>
      </c>
      <c r="C13" s="8" t="s">
        <v>20</v>
      </c>
      <c r="D13" s="8" t="str">
        <f>'1'!D13</f>
        <v>111-A</v>
      </c>
      <c r="E13" s="8" t="str">
        <f>'1'!E13</f>
        <v>IMEC</v>
      </c>
      <c r="F13" s="8">
        <f>'1'!F13</f>
        <v>28</v>
      </c>
      <c r="G13" s="8">
        <v>27</v>
      </c>
      <c r="H13" s="8">
        <v>0</v>
      </c>
      <c r="I13" s="9">
        <f>(G13+H13)/F13</f>
        <v>0.9642857142857143</v>
      </c>
      <c r="J13" s="8">
        <f t="shared" ref="J13:J29" si="0">(F13-SUM(G13:H13))-L13</f>
        <v>1</v>
      </c>
      <c r="K13" s="9">
        <f t="shared" ref="K13:K29" si="1">J13/F13</f>
        <v>3.5714285714285712E-2</v>
      </c>
      <c r="L13" s="8">
        <v>0</v>
      </c>
      <c r="M13" s="9">
        <f t="shared" ref="M13:M29" si="2">L13/F13</f>
        <v>0</v>
      </c>
      <c r="N13" s="8">
        <v>86</v>
      </c>
      <c r="O13" s="12">
        <v>0.68</v>
      </c>
      <c r="P13" s="17"/>
    </row>
    <row r="14" spans="1:16" s="10" customFormat="1" ht="25" x14ac:dyDescent="0.25">
      <c r="A14" s="17"/>
      <c r="B14" s="13" t="str">
        <f>'1'!B13</f>
        <v>Taller de ética</v>
      </c>
      <c r="C14" s="8" t="s">
        <v>47</v>
      </c>
      <c r="D14" s="8" t="str">
        <f>'1'!D13</f>
        <v>111-A</v>
      </c>
      <c r="E14" s="8" t="str">
        <f>'1'!E13</f>
        <v>IMEC</v>
      </c>
      <c r="F14" s="8">
        <f>'1'!F13</f>
        <v>28</v>
      </c>
      <c r="G14" s="8">
        <v>27</v>
      </c>
      <c r="H14" s="8"/>
      <c r="I14" s="23">
        <f>(G14+H14)/F14</f>
        <v>0.9642857142857143</v>
      </c>
      <c r="J14" s="8">
        <f t="shared" si="0"/>
        <v>1</v>
      </c>
      <c r="K14" s="23">
        <f t="shared" si="1"/>
        <v>3.5714285714285712E-2</v>
      </c>
      <c r="L14" s="8"/>
      <c r="M14" s="23">
        <f t="shared" si="2"/>
        <v>0</v>
      </c>
      <c r="N14" s="8">
        <v>87</v>
      </c>
      <c r="O14" s="24">
        <v>0.68</v>
      </c>
      <c r="P14" s="17"/>
    </row>
    <row r="15" spans="1:16" s="10" customFormat="1" ht="25" x14ac:dyDescent="0.25">
      <c r="A15" s="17"/>
      <c r="B15" s="13" t="str">
        <f>'1'!B14</f>
        <v>Aptitudes para el Desarrollo Profesional</v>
      </c>
      <c r="C15" s="8" t="s">
        <v>47</v>
      </c>
      <c r="D15" s="8" t="str">
        <f>'1'!D14</f>
        <v>910-A</v>
      </c>
      <c r="E15" s="8" t="str">
        <f>'1'!E14</f>
        <v>IINF</v>
      </c>
      <c r="F15" s="8">
        <f>'1'!F14</f>
        <v>8</v>
      </c>
      <c r="G15" s="8">
        <v>8</v>
      </c>
      <c r="H15" s="8">
        <v>0</v>
      </c>
      <c r="I15" s="9">
        <f t="shared" ref="I15:I28" si="3">(G15+H15)/F15</f>
        <v>1</v>
      </c>
      <c r="J15" s="8">
        <f>(F15-SUM(G15:H15))-L15</f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100</v>
      </c>
      <c r="O15" s="12">
        <v>1</v>
      </c>
      <c r="P15" s="17"/>
    </row>
    <row r="16" spans="1:16" s="10" customFormat="1" ht="25" x14ac:dyDescent="0.25">
      <c r="A16" s="17"/>
      <c r="B16" s="13" t="str">
        <f>'1'!B14</f>
        <v>Aptitudes para el Desarrollo Profesional</v>
      </c>
      <c r="C16" s="8" t="s">
        <v>48</v>
      </c>
      <c r="D16" s="8" t="str">
        <f>'1'!D14</f>
        <v>910-A</v>
      </c>
      <c r="E16" s="8" t="str">
        <f>'1'!E14</f>
        <v>IINF</v>
      </c>
      <c r="F16" s="8">
        <f>'1'!F14</f>
        <v>8</v>
      </c>
      <c r="G16" s="8">
        <v>8</v>
      </c>
      <c r="H16" s="8"/>
      <c r="I16" s="9">
        <f t="shared" si="3"/>
        <v>1</v>
      </c>
      <c r="J16" s="8">
        <f>(F16-SUM(G16:H16))-L16</f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100</v>
      </c>
      <c r="O16" s="12">
        <v>1</v>
      </c>
      <c r="P16" s="17"/>
    </row>
    <row r="17" spans="1:16" s="10" customFormat="1" ht="25" x14ac:dyDescent="0.25">
      <c r="A17" s="17"/>
      <c r="B17" s="13" t="str">
        <f>'1'!B15</f>
        <v>Estrategias de Gestión de Servicios de Tecnologías de Información</v>
      </c>
      <c r="C17" s="8" t="s">
        <v>20</v>
      </c>
      <c r="D17" s="8" t="str">
        <f>'1'!D15</f>
        <v>710-A</v>
      </c>
      <c r="E17" s="8" t="str">
        <f>'1'!E15</f>
        <v>IINF</v>
      </c>
      <c r="F17" s="8">
        <f>'1'!F15</f>
        <v>20</v>
      </c>
      <c r="G17" s="8">
        <v>19</v>
      </c>
      <c r="H17" s="8">
        <v>0</v>
      </c>
      <c r="I17" s="9">
        <f t="shared" si="3"/>
        <v>0.95</v>
      </c>
      <c r="J17" s="8">
        <f t="shared" ref="J17:J28" si="4">(F17-SUM(G17:H17))-L17</f>
        <v>1</v>
      </c>
      <c r="K17" s="9">
        <f t="shared" si="1"/>
        <v>0.05</v>
      </c>
      <c r="L17" s="8">
        <v>0</v>
      </c>
      <c r="M17" s="9">
        <f t="shared" si="2"/>
        <v>0</v>
      </c>
      <c r="N17" s="8">
        <v>91</v>
      </c>
      <c r="O17" s="12">
        <v>0.9</v>
      </c>
      <c r="P17" s="17"/>
    </row>
    <row r="18" spans="1:16" s="10" customFormat="1" ht="25" x14ac:dyDescent="0.25">
      <c r="A18" s="17"/>
      <c r="B18" s="13" t="str">
        <f>'1'!B16</f>
        <v>Informática para la Administración</v>
      </c>
      <c r="C18" s="8" t="s">
        <v>39</v>
      </c>
      <c r="D18" s="8" t="str">
        <f>'1'!D16</f>
        <v>105-B</v>
      </c>
      <c r="E18" s="8" t="str">
        <f>'1'!E16</f>
        <v>LADM</v>
      </c>
      <c r="F18" s="8">
        <f>'1'!F16</f>
        <v>15</v>
      </c>
      <c r="G18" s="8"/>
      <c r="H18" s="8">
        <v>0</v>
      </c>
      <c r="I18" s="9">
        <f t="shared" si="3"/>
        <v>0</v>
      </c>
      <c r="J18" s="8">
        <f t="shared" si="4"/>
        <v>15</v>
      </c>
      <c r="K18" s="9">
        <f t="shared" si="1"/>
        <v>1</v>
      </c>
      <c r="L18" s="8">
        <v>0</v>
      </c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>
        <f>'1'!B17</f>
        <v>0</v>
      </c>
      <c r="C19" s="8">
        <f>'1'!C17</f>
        <v>0</v>
      </c>
      <c r="D19" s="8">
        <f>'1'!D17</f>
        <v>0</v>
      </c>
      <c r="E19" s="8">
        <f>'1'!E17</f>
        <v>0</v>
      </c>
      <c r="F19" s="8">
        <f>'1'!F17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'1'!B18</f>
        <v>0</v>
      </c>
      <c r="C20" s="8">
        <f>'1'!C18</f>
        <v>0</v>
      </c>
      <c r="D20" s="8">
        <f>'1'!D18</f>
        <v>0</v>
      </c>
      <c r="E20" s="8">
        <f>'1'!E18</f>
        <v>0</v>
      </c>
      <c r="F20" s="8">
        <f>'1'!F18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'1'!B19</f>
        <v>0</v>
      </c>
      <c r="C21" s="8">
        <f>'1'!C19</f>
        <v>0</v>
      </c>
      <c r="D21" s="8">
        <f>'1'!D19</f>
        <v>0</v>
      </c>
      <c r="E21" s="8">
        <f>'1'!E19</f>
        <v>0</v>
      </c>
      <c r="F21" s="8">
        <f>'1'!F19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'1'!B20</f>
        <v>0</v>
      </c>
      <c r="C22" s="8">
        <f>'1'!C20</f>
        <v>0</v>
      </c>
      <c r="D22" s="8">
        <f>'1'!D20</f>
        <v>0</v>
      </c>
      <c r="E22" s="8">
        <f>'1'!E20</f>
        <v>0</v>
      </c>
      <c r="F22" s="8">
        <f>'1'!F20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'1'!B21</f>
        <v>0</v>
      </c>
      <c r="C23" s="8">
        <f>'1'!C21</f>
        <v>0</v>
      </c>
      <c r="D23" s="8">
        <f>'1'!D21</f>
        <v>0</v>
      </c>
      <c r="E23" s="8">
        <f>'1'!E21</f>
        <v>0</v>
      </c>
      <c r="F23" s="8">
        <f>'1'!F21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'1'!B22</f>
        <v>0</v>
      </c>
      <c r="C24" s="8">
        <f>'1'!C22</f>
        <v>0</v>
      </c>
      <c r="D24" s="8">
        <f>'1'!D22</f>
        <v>0</v>
      </c>
      <c r="E24" s="8">
        <f>'1'!E22</f>
        <v>0</v>
      </c>
      <c r="F24" s="8">
        <f>'1'!F22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'1'!B23</f>
        <v>0</v>
      </c>
      <c r="C25" s="8">
        <f>'1'!C23</f>
        <v>0</v>
      </c>
      <c r="D25" s="8">
        <f>'1'!D23</f>
        <v>0</v>
      </c>
      <c r="E25" s="8">
        <f>'1'!E23</f>
        <v>0</v>
      </c>
      <c r="F25" s="8">
        <f>'1'!F23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x14ac:dyDescent="0.25">
      <c r="A26" s="17"/>
      <c r="B26" s="13">
        <f>'1'!B24</f>
        <v>0</v>
      </c>
      <c r="C26" s="8">
        <f>'1'!C24</f>
        <v>0</v>
      </c>
      <c r="D26" s="8">
        <f>'1'!D24</f>
        <v>0</v>
      </c>
      <c r="E26" s="8">
        <f>'1'!E24</f>
        <v>0</v>
      </c>
      <c r="F26" s="8">
        <f>'1'!F24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s="10" customFormat="1" x14ac:dyDescent="0.25">
      <c r="A27" s="17"/>
      <c r="B27" s="13">
        <f>'1'!B25</f>
        <v>0</v>
      </c>
      <c r="C27" s="8">
        <f>'1'!C25</f>
        <v>0</v>
      </c>
      <c r="D27" s="8">
        <f>'1'!D25</f>
        <v>0</v>
      </c>
      <c r="E27" s="8">
        <f>'1'!E25</f>
        <v>0</v>
      </c>
      <c r="F27" s="8">
        <f>'1'!F25</f>
        <v>0</v>
      </c>
      <c r="G27" s="8"/>
      <c r="H27" s="8">
        <v>0</v>
      </c>
      <c r="I27" s="9" t="e">
        <f t="shared" si="3"/>
        <v>#DIV/0!</v>
      </c>
      <c r="J27" s="8">
        <f t="shared" si="4"/>
        <v>0</v>
      </c>
      <c r="K27" s="9" t="e">
        <f t="shared" si="1"/>
        <v>#DIV/0!</v>
      </c>
      <c r="L27" s="8"/>
      <c r="M27" s="9" t="e">
        <f t="shared" si="2"/>
        <v>#DIV/0!</v>
      </c>
      <c r="N27" s="8"/>
      <c r="O27" s="12"/>
      <c r="P27" s="17"/>
    </row>
    <row r="28" spans="1:16" s="10" customFormat="1" ht="16.5" customHeight="1" x14ac:dyDescent="0.25">
      <c r="A28" s="17"/>
      <c r="B28" s="13">
        <f>'1'!B26</f>
        <v>0</v>
      </c>
      <c r="C28" s="8">
        <f>'1'!C26</f>
        <v>0</v>
      </c>
      <c r="D28" s="8">
        <f>'1'!D26</f>
        <v>0</v>
      </c>
      <c r="E28" s="8">
        <f>'1'!E26</f>
        <v>0</v>
      </c>
      <c r="F28" s="8">
        <f>'1'!F26</f>
        <v>0</v>
      </c>
      <c r="G28" s="8"/>
      <c r="H28" s="8">
        <v>0</v>
      </c>
      <c r="I28" s="9" t="e">
        <f t="shared" si="3"/>
        <v>#DIV/0!</v>
      </c>
      <c r="J28" s="8">
        <f t="shared" si="4"/>
        <v>0</v>
      </c>
      <c r="K28" s="9" t="e">
        <f t="shared" si="1"/>
        <v>#DIV/0!</v>
      </c>
      <c r="L28" s="8"/>
      <c r="M28" s="9" t="e">
        <f t="shared" si="2"/>
        <v>#DIV/0!</v>
      </c>
      <c r="N28" s="8"/>
      <c r="O28" s="12"/>
      <c r="P28" s="17"/>
    </row>
    <row r="29" spans="1:16" ht="13" thickBot="1" x14ac:dyDescent="0.3">
      <c r="A29" s="16"/>
      <c r="B29" s="19" t="s">
        <v>23</v>
      </c>
      <c r="C29" s="20" t="s">
        <v>24</v>
      </c>
      <c r="D29" s="20" t="s">
        <v>24</v>
      </c>
      <c r="E29" s="20" t="s">
        <v>24</v>
      </c>
      <c r="F29" s="20">
        <f>SUM(F13:F28)</f>
        <v>107</v>
      </c>
      <c r="G29" s="20">
        <f>SUM(G13:G28)</f>
        <v>89</v>
      </c>
      <c r="H29" s="20">
        <f>SUM(H13:H28)</f>
        <v>0</v>
      </c>
      <c r="I29" s="21">
        <f>SUM(G29:H29)/F29</f>
        <v>0.83177570093457942</v>
      </c>
      <c r="J29" s="20">
        <f t="shared" si="0"/>
        <v>18</v>
      </c>
      <c r="K29" s="21">
        <f t="shared" si="1"/>
        <v>0.16822429906542055</v>
      </c>
      <c r="L29" s="20">
        <f>SUM(L13:L28)</f>
        <v>0</v>
      </c>
      <c r="M29" s="21">
        <f t="shared" si="2"/>
        <v>0</v>
      </c>
      <c r="N29" s="20">
        <f>AVERAGE(N13:N28)</f>
        <v>92.8</v>
      </c>
      <c r="O29" s="22">
        <f>AVERAGE(O13:O28)</f>
        <v>0.85200000000000009</v>
      </c>
      <c r="P29" s="16"/>
    </row>
    <row r="30" spans="1:16" x14ac:dyDescent="0.25">
      <c r="A30" s="16"/>
      <c r="P30" s="16"/>
    </row>
    <row r="31" spans="1:16" ht="120" customHeight="1" x14ac:dyDescent="0.25">
      <c r="A31" s="16"/>
      <c r="B31" s="27" t="s">
        <v>25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16"/>
    </row>
    <row r="32" spans="1:16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31:O31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7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19" zoomScaleNormal="100" zoomScaleSheetLayoutView="100" zoomScalePageLayoutView="70" workbookViewId="0">
      <selection activeCell="G15" sqref="G1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5" t="s">
        <v>30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ht="13" x14ac:dyDescent="0.3">
      <c r="A5" s="16"/>
      <c r="B5" s="38" t="s">
        <v>1</v>
      </c>
      <c r="C5" s="38"/>
      <c r="D5" s="38"/>
      <c r="E5" s="38"/>
      <c r="F5" s="39" t="str">
        <f>'1'!F5</f>
        <v>Informática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agosto-diciembre 2025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tr">
        <f>'1'!C9</f>
        <v>M.E. Guadalupe Zetina Cruz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3" x14ac:dyDescent="0.2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25" x14ac:dyDescent="0.25">
      <c r="A13" s="17"/>
      <c r="B13" s="13" t="str">
        <f>'1'!B13</f>
        <v>Taller de ética</v>
      </c>
      <c r="C13" s="8" t="s">
        <v>49</v>
      </c>
      <c r="D13" s="8" t="str">
        <f>'1'!D13</f>
        <v>111-A</v>
      </c>
      <c r="E13" s="8" t="str">
        <f>'1'!E13</f>
        <v>IMEC</v>
      </c>
      <c r="F13" s="8">
        <f>'1'!F13</f>
        <v>28</v>
      </c>
      <c r="G13" s="8">
        <v>24</v>
      </c>
      <c r="H13" s="8">
        <v>3</v>
      </c>
      <c r="I13" s="9">
        <f>(G13+H13)/F13</f>
        <v>0.9642857142857143</v>
      </c>
      <c r="J13" s="8">
        <f t="shared" ref="J13:J27" si="0">(F13-SUM(G13:H13))-L13</f>
        <v>1</v>
      </c>
      <c r="K13" s="9">
        <f t="shared" ref="K13:K27" si="1">J13/F13</f>
        <v>3.5714285714285712E-2</v>
      </c>
      <c r="L13" s="8">
        <v>0</v>
      </c>
      <c r="M13" s="9">
        <f t="shared" ref="M13:M27" si="2">L13/F13</f>
        <v>0</v>
      </c>
      <c r="N13" s="8">
        <v>86</v>
      </c>
      <c r="O13" s="12">
        <v>0.64</v>
      </c>
      <c r="P13" s="17"/>
    </row>
    <row r="14" spans="1:16" s="10" customFormat="1" ht="25" x14ac:dyDescent="0.25">
      <c r="A14" s="17"/>
      <c r="B14" s="13" t="str">
        <f>'1'!B14</f>
        <v>Aptitudes para el Desarrollo Profesional</v>
      </c>
      <c r="C14" s="8" t="s">
        <v>49</v>
      </c>
      <c r="D14" s="8" t="str">
        <f>'1'!D14</f>
        <v>910-A</v>
      </c>
      <c r="E14" s="8" t="str">
        <f>'1'!E14</f>
        <v>IINF</v>
      </c>
      <c r="F14" s="8">
        <f>'1'!F14</f>
        <v>8</v>
      </c>
      <c r="G14" s="8">
        <v>8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>
        <v>0</v>
      </c>
      <c r="M14" s="9">
        <f t="shared" si="2"/>
        <v>0</v>
      </c>
      <c r="N14" s="8">
        <v>100</v>
      </c>
      <c r="O14" s="12">
        <v>0.75</v>
      </c>
      <c r="P14" s="17"/>
    </row>
    <row r="15" spans="1:16" s="10" customFormat="1" ht="25" x14ac:dyDescent="0.25">
      <c r="A15" s="17"/>
      <c r="B15" s="13" t="str">
        <f>'1'!B15</f>
        <v>Estrategias de Gestión de Servicios de Tecnologías de Información</v>
      </c>
      <c r="C15" s="8" t="s">
        <v>49</v>
      </c>
      <c r="D15" s="8" t="str">
        <f>'1'!D15</f>
        <v>710-A</v>
      </c>
      <c r="E15" s="8" t="str">
        <f>'1'!E15</f>
        <v>IINF</v>
      </c>
      <c r="F15" s="8">
        <f>'1'!F15</f>
        <v>20</v>
      </c>
      <c r="G15" s="8">
        <v>19</v>
      </c>
      <c r="H15" s="8">
        <v>0</v>
      </c>
      <c r="I15" s="9">
        <f t="shared" si="3"/>
        <v>0.95</v>
      </c>
      <c r="J15" s="8">
        <f t="shared" ref="J15:J26" si="4">(F15-SUM(G15:H15))-L15</f>
        <v>1</v>
      </c>
      <c r="K15" s="9">
        <f t="shared" si="1"/>
        <v>0.05</v>
      </c>
      <c r="L15" s="8">
        <v>0</v>
      </c>
      <c r="M15" s="9">
        <f t="shared" si="2"/>
        <v>0</v>
      </c>
      <c r="N15" s="8">
        <v>89</v>
      </c>
      <c r="O15" s="12">
        <v>0.9</v>
      </c>
      <c r="P15" s="17"/>
    </row>
    <row r="16" spans="1:16" s="10" customFormat="1" ht="25" x14ac:dyDescent="0.25">
      <c r="A16" s="17"/>
      <c r="B16" s="13" t="str">
        <f>'1'!B16</f>
        <v>Informática para la Administración</v>
      </c>
      <c r="C16" s="8" t="s">
        <v>49</v>
      </c>
      <c r="D16" s="8" t="str">
        <f>'1'!D16</f>
        <v>105-B</v>
      </c>
      <c r="E16" s="8" t="str">
        <f>'1'!E16</f>
        <v>LADM</v>
      </c>
      <c r="F16" s="8">
        <f>'1'!F16</f>
        <v>15</v>
      </c>
      <c r="G16" s="8">
        <v>10</v>
      </c>
      <c r="H16" s="8">
        <v>3</v>
      </c>
      <c r="I16" s="9">
        <f t="shared" si="3"/>
        <v>0.8666666666666667</v>
      </c>
      <c r="J16" s="8">
        <f t="shared" si="4"/>
        <v>2</v>
      </c>
      <c r="K16" s="9">
        <f t="shared" si="1"/>
        <v>0.13333333333333333</v>
      </c>
      <c r="L16" s="8">
        <v>0</v>
      </c>
      <c r="M16" s="9">
        <f t="shared" si="2"/>
        <v>0</v>
      </c>
      <c r="N16" s="8">
        <v>72</v>
      </c>
      <c r="O16" s="12">
        <v>0.87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71</v>
      </c>
      <c r="G27" s="20">
        <f>SUM(G13:G26)</f>
        <v>61</v>
      </c>
      <c r="H27" s="20">
        <f>SUM(H13:H26)</f>
        <v>6</v>
      </c>
      <c r="I27" s="21">
        <f>SUM(G27:H27)/F27</f>
        <v>0.94366197183098588</v>
      </c>
      <c r="J27" s="20">
        <f t="shared" si="0"/>
        <v>4</v>
      </c>
      <c r="K27" s="21">
        <f t="shared" si="1"/>
        <v>5.6338028169014086E-2</v>
      </c>
      <c r="L27" s="20">
        <f>SUM(L13:L26)</f>
        <v>0</v>
      </c>
      <c r="M27" s="21">
        <f t="shared" si="2"/>
        <v>0</v>
      </c>
      <c r="N27" s="20">
        <f>AVERAGE(N13:N26)</f>
        <v>86.75</v>
      </c>
      <c r="O27" s="22">
        <f>AVERAGE(O13:O26)</f>
        <v>0.79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9" zoomScaleNormal="100" zoomScaleSheetLayoutView="100" zoomScalePageLayoutView="70" workbookViewId="0">
      <selection activeCell="F5" sqref="F5:I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5" t="s">
        <v>31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ht="13" x14ac:dyDescent="0.3">
      <c r="A5" s="16"/>
      <c r="B5" s="38" t="s">
        <v>1</v>
      </c>
      <c r="C5" s="38"/>
      <c r="D5" s="38"/>
      <c r="E5" s="38"/>
      <c r="F5" s="39" t="str">
        <f>'1'!F5</f>
        <v>Informática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agosto-diciembre 2025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tr">
        <f>'1'!C9</f>
        <v>M.E. Guadalupe Zetina Cruz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3" x14ac:dyDescent="0.2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25" x14ac:dyDescent="0.25">
      <c r="A13" s="17"/>
      <c r="B13" s="13" t="str">
        <f>'1'!B13</f>
        <v>Taller de ética</v>
      </c>
      <c r="C13" s="8" t="str">
        <f>'1'!C13</f>
        <v>S/E</v>
      </c>
      <c r="D13" s="8" t="str">
        <f>'1'!D13</f>
        <v>111-A</v>
      </c>
      <c r="E13" s="8" t="str">
        <f>'1'!E13</f>
        <v>IMEC</v>
      </c>
      <c r="F13" s="8">
        <f>'1'!F13</f>
        <v>28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Aptitudes para el Desarrollo Profesional</v>
      </c>
      <c r="C14" s="8" t="str">
        <f>'1'!C14</f>
        <v>I</v>
      </c>
      <c r="D14" s="8" t="str">
        <f>'1'!D14</f>
        <v>910-A</v>
      </c>
      <c r="E14" s="8" t="str">
        <f>'1'!E14</f>
        <v>IINF</v>
      </c>
      <c r="F14" s="8">
        <f>'1'!F14</f>
        <v>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Estrategias de Gestión de Servicios de Tecnologías de Información</v>
      </c>
      <c r="C15" s="8" t="str">
        <f>'1'!C15</f>
        <v>S/E</v>
      </c>
      <c r="D15" s="8" t="str">
        <f>'1'!D15</f>
        <v>710-A</v>
      </c>
      <c r="E15" s="8" t="str">
        <f>'1'!E15</f>
        <v>IINF</v>
      </c>
      <c r="F15" s="8">
        <f>'1'!F15</f>
        <v>20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Informática para la Administración</v>
      </c>
      <c r="C16" s="8" t="str">
        <f>'1'!C16</f>
        <v>I</v>
      </c>
      <c r="D16" s="8" t="str">
        <f>'1'!D16</f>
        <v>105-B</v>
      </c>
      <c r="E16" s="8" t="str">
        <f>'1'!E16</f>
        <v>LADM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Lupita Zetina</cp:lastModifiedBy>
  <cp:revision/>
  <cp:lastPrinted>2025-07-02T21:33:58Z</cp:lastPrinted>
  <dcterms:created xsi:type="dcterms:W3CDTF">2021-11-22T14:45:25Z</dcterms:created>
  <dcterms:modified xsi:type="dcterms:W3CDTF">2026-01-08T13:27:02Z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