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CALIF\"/>
    </mc:Choice>
  </mc:AlternateContent>
  <xr:revisionPtr revIDLastSave="0" documentId="13_ncr:1_{13BAEC82-9C75-44CA-8D91-38AF0B6CDB7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30" l="1"/>
  <c r="B14" i="30"/>
  <c r="B15" i="30"/>
  <c r="B16" i="30"/>
  <c r="B13" i="30"/>
  <c r="D14" i="27"/>
  <c r="D15" i="27"/>
  <c r="D16" i="27"/>
  <c r="D13" i="27"/>
  <c r="B14" i="27"/>
  <c r="B15" i="27"/>
  <c r="B16" i="27"/>
  <c r="B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F15" i="30"/>
  <c r="M15" i="30" s="1"/>
  <c r="E15" i="30"/>
  <c r="D15" i="30"/>
  <c r="F14" i="30"/>
  <c r="I14" i="30" s="1"/>
  <c r="E14" i="30"/>
  <c r="D14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E14" i="27"/>
  <c r="F14" i="27"/>
  <c r="M14" i="27" s="1"/>
  <c r="E15" i="27"/>
  <c r="F15" i="27"/>
  <c r="J15" i="27" s="1"/>
  <c r="K15" i="27" s="1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E13" i="27"/>
  <c r="F13" i="27"/>
  <c r="J13" i="27" s="1"/>
  <c r="K13" i="27" s="1"/>
  <c r="O27" i="27"/>
  <c r="N27" i="27"/>
  <c r="L27" i="27"/>
  <c r="H27" i="27"/>
  <c r="G27" i="27"/>
  <c r="O27" i="26"/>
  <c r="N27" i="26"/>
  <c r="L27" i="26"/>
  <c r="H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K13" i="30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  <c r="G27" i="26"/>
  <c r="J27" i="26" s="1"/>
  <c r="K27" i="26" s="1"/>
  <c r="I13" i="26"/>
  <c r="J13" i="26"/>
  <c r="K13" i="26" s="1"/>
  <c r="I27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<sst xmlns="http://schemas.openxmlformats.org/spreadsheetml/2006/main" count="134" uniqueCount="46">
  <si>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</si>
  <si>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</si>
  <si>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</si>
  <si>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</si>
  <si>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</si>
  <si>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</si>
  <si>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</si>
  <si>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</si>
  <si>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</si>
  <si>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</si>
  <si>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</si>
  <si>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</si>
  <si>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</si>
  <si>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</si>
  <si>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</si>
  <si>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</si>
  <si>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</si>
  <si>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</si>
  <si>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</si>
  <si>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</si>
  <si>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</si>
  <si>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</si>
  <si>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</si>
  <si>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</si>
  <si>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</si>
  <si>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</si>
  <si>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</si>
  <si>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</si>
  <si>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</si>
  <si>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</si>
  <si>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</si>
  <si>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</si>
  <si>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</si>
  <si>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</si>
  <si>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</si>
  <si>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</si>
  <si>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FUNDAMENTOS DE QUÍMICA ORGÁNICA</t>
  </si>
  <si>
    <t>FINAL</t>
  </si>
  <si>
    <t>FORMULACIÓN Y EVALUACIÓN DE PROYECTOS</t>
  </si>
  <si>
    <t>FUNDAMENTOS DE INVESTIGACIÓN</t>
  </si>
  <si>
    <t>706A</t>
  </si>
  <si>
    <t>706B</t>
  </si>
  <si>
    <t>506A</t>
  </si>
  <si>
    <t>106A</t>
  </si>
  <si>
    <t>ERASTO DEL ANGEL PEREZ</t>
  </si>
  <si>
    <t>GESTIÓN AMBIENTAL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</si>
</sst>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7" zoomScaleNormal="100" zoomScaleSheetLayoutView="100" zoomScalePageLayoutView="70" workbookViewId="0">
      <selection activeCell="I19" sqref="I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34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3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44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38</v>
      </c>
      <c r="C13" s="8">
        <v>1</v>
      </c>
      <c r="D13" s="8" t="s">
        <v>40</v>
      </c>
      <c r="E13" s="8" t="s">
        <v>35</v>
      </c>
      <c r="F13" s="8">
        <v>25</v>
      </c>
      <c r="G13" s="8">
        <v>22</v>
      </c>
      <c r="H13" s="8">
        <v>0</v>
      </c>
      <c r="I13" s="23">
        <f>(G13+H13)/F13</f>
        <v>0.88</v>
      </c>
      <c r="J13" s="8">
        <f t="shared" ref="J13:J27" si="0">(F13-SUM(G13:H13))-L13</f>
        <v>3</v>
      </c>
      <c r="K13" s="23">
        <f t="shared" ref="K13:K27" si="1">J13/F13</f>
        <v>0.12</v>
      </c>
      <c r="L13" s="8"/>
      <c r="M13" s="9">
        <f t="shared" ref="M13:M27" si="2">L13/F13</f>
        <v>0</v>
      </c>
      <c r="N13" s="8">
        <v>82</v>
      </c>
      <c r="O13" s="12">
        <v>0.72</v>
      </c>
      <c r="P13" s="17"/>
    </row>
    <row r="14" spans="1:16" s="10" customFormat="1" ht="25.5" x14ac:dyDescent="0.2">
      <c r="A14" s="17"/>
      <c r="B14" s="7" t="s">
        <v>38</v>
      </c>
      <c r="C14" s="8">
        <v>1</v>
      </c>
      <c r="D14" s="8" t="s">
        <v>41</v>
      </c>
      <c r="E14" s="8" t="s">
        <v>35</v>
      </c>
      <c r="F14" s="8">
        <v>17</v>
      </c>
      <c r="G14" s="8">
        <v>17</v>
      </c>
      <c r="H14" s="8"/>
      <c r="I14" s="9"/>
      <c r="J14" s="8"/>
      <c r="K14" s="9"/>
      <c r="L14" s="8"/>
      <c r="M14" s="9"/>
      <c r="N14" s="8">
        <v>91</v>
      </c>
      <c r="O14" s="12">
        <v>0.65</v>
      </c>
      <c r="P14" s="17"/>
    </row>
    <row r="15" spans="1:16" s="10" customFormat="1" x14ac:dyDescent="0.2">
      <c r="A15" s="17"/>
      <c r="B15" s="7" t="s">
        <v>45</v>
      </c>
      <c r="C15" s="8">
        <v>1</v>
      </c>
      <c r="D15" s="8" t="s">
        <v>42</v>
      </c>
      <c r="E15" s="8" t="s">
        <v>35</v>
      </c>
      <c r="F15" s="8">
        <v>24</v>
      </c>
      <c r="G15" s="8">
        <v>22</v>
      </c>
      <c r="H15" s="8">
        <v>0</v>
      </c>
      <c r="I15" s="9">
        <f t="shared" ref="I15:I26" si="3">(G15+H15)/F15</f>
        <v>0.91666666666666663</v>
      </c>
      <c r="J15" s="8">
        <f t="shared" ref="J15:J26" si="4">(F15-SUM(G15:H15))-L15</f>
        <v>2</v>
      </c>
      <c r="K15" s="9">
        <f t="shared" si="1"/>
        <v>8.3333333333333329E-2</v>
      </c>
      <c r="L15" s="8"/>
      <c r="M15" s="9">
        <f t="shared" si="2"/>
        <v>0</v>
      </c>
      <c r="N15" s="8">
        <v>82</v>
      </c>
      <c r="O15" s="12">
        <v>0.46</v>
      </c>
      <c r="P15" s="17"/>
    </row>
    <row r="16" spans="1:16" s="10" customFormat="1" x14ac:dyDescent="0.2">
      <c r="A16" s="17"/>
      <c r="B16" s="7" t="s">
        <v>39</v>
      </c>
      <c r="C16" s="8">
        <v>1</v>
      </c>
      <c r="D16" s="8" t="s">
        <v>43</v>
      </c>
      <c r="E16" s="8" t="s">
        <v>35</v>
      </c>
      <c r="F16" s="8">
        <v>25</v>
      </c>
      <c r="G16" s="8">
        <v>22</v>
      </c>
      <c r="H16" s="8">
        <v>0</v>
      </c>
      <c r="I16" s="9">
        <f t="shared" si="3"/>
        <v>0.88</v>
      </c>
      <c r="J16" s="8">
        <f t="shared" si="4"/>
        <v>3</v>
      </c>
      <c r="K16" s="9">
        <f t="shared" si="1"/>
        <v>0.12</v>
      </c>
      <c r="L16" s="8"/>
      <c r="M16" s="9">
        <f t="shared" si="2"/>
        <v>0</v>
      </c>
      <c r="N16" s="8">
        <v>79</v>
      </c>
      <c r="O16" s="12">
        <v>0.8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83</v>
      </c>
      <c r="H27" s="20">
        <f>SUM(H13:H26)</f>
        <v>0</v>
      </c>
      <c r="I27" s="21">
        <f>SUM(G27:H27)/F27</f>
        <v>0.91208791208791207</v>
      </c>
      <c r="J27" s="20">
        <f t="shared" si="0"/>
        <v>8</v>
      </c>
      <c r="K27" s="21">
        <f t="shared" si="1"/>
        <v>8.7912087912087919E-2</v>
      </c>
      <c r="L27" s="20">
        <f>SUM(L13:L26)</f>
        <v>0</v>
      </c>
      <c r="M27" s="21">
        <f t="shared" si="2"/>
        <v>0</v>
      </c>
      <c r="N27" s="20">
        <f>AVERAGE(N13:N26)</f>
        <v>83.5</v>
      </c>
      <c r="O27" s="22">
        <f>AVERAGE(O13:O26)</f>
        <v>0.65749999999999997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8" zoomScaleNormal="100" zoomScaleSheetLayoutView="100" zoomScalePageLayoutView="70" workbookViewId="0">
      <selection activeCell="G13" sqref="G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ERASTO DEL ANGEL PEREZ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tr">
        <f>'1'!B13</f>
        <v>FORMULACIÓN Y EVALUACIÓN DE PROYECTOS</v>
      </c>
      <c r="C13" s="8">
        <v>2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>
        <v>22</v>
      </c>
      <c r="H13" s="8">
        <v>0</v>
      </c>
      <c r="I13" s="9">
        <f>(G13+H13)/F13</f>
        <v>0.88</v>
      </c>
      <c r="J13" s="8">
        <f t="shared" ref="J13:J27" si="0">(F13-SUM(G13:H13))-L13</f>
        <v>3</v>
      </c>
      <c r="K13" s="9">
        <f t="shared" ref="K13:K27" si="1">J13/F13</f>
        <v>0.12</v>
      </c>
      <c r="L13" s="8"/>
      <c r="M13" s="9">
        <f t="shared" ref="M13:M27" si="2">L13/F13</f>
        <v>0</v>
      </c>
      <c r="N13" s="8">
        <v>72</v>
      </c>
      <c r="O13" s="12">
        <v>0.9</v>
      </c>
      <c r="P13" s="17"/>
    </row>
    <row r="14" spans="1:16" s="10" customFormat="1" ht="25.5" x14ac:dyDescent="0.2">
      <c r="A14" s="17"/>
      <c r="B14" s="7" t="str">
        <f>'1'!B14</f>
        <v>FORMULACIÓN Y EVALUACIÓN DE PROYECTOS</v>
      </c>
      <c r="C14" s="8">
        <v>2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>
        <v>15</v>
      </c>
      <c r="H14" s="8">
        <v>0</v>
      </c>
      <c r="I14" s="9">
        <f t="shared" ref="I14:I26" si="3">(G14+H14)/F14</f>
        <v>0.88235294117647056</v>
      </c>
      <c r="J14" s="8">
        <f>(F14-SUM(G14:H14))-L14</f>
        <v>2</v>
      </c>
      <c r="K14" s="9">
        <f t="shared" si="1"/>
        <v>0.11764705882352941</v>
      </c>
      <c r="L14" s="8"/>
      <c r="M14" s="9">
        <f t="shared" si="2"/>
        <v>0</v>
      </c>
      <c r="N14" s="8">
        <v>84</v>
      </c>
      <c r="O14" s="12">
        <v>0.75</v>
      </c>
      <c r="P14" s="17"/>
    </row>
    <row r="15" spans="1:16" s="10" customFormat="1" x14ac:dyDescent="0.2">
      <c r="A15" s="17"/>
      <c r="B15" s="7" t="str">
        <f>'1'!B15</f>
        <v>GESTIÓN AMBIENTAL I</v>
      </c>
      <c r="C15" s="8">
        <v>2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>
        <v>23</v>
      </c>
      <c r="H15" s="8">
        <v>0</v>
      </c>
      <c r="I15" s="9">
        <f t="shared" si="3"/>
        <v>0.95833333333333337</v>
      </c>
      <c r="J15" s="8">
        <f t="shared" ref="J15:J26" si="4">(F15-SUM(G15:H15))-L15</f>
        <v>1</v>
      </c>
      <c r="K15" s="9">
        <f t="shared" si="1"/>
        <v>4.1666666666666664E-2</v>
      </c>
      <c r="L15" s="8"/>
      <c r="M15" s="9">
        <f t="shared" si="2"/>
        <v>0</v>
      </c>
      <c r="N15" s="8">
        <v>84</v>
      </c>
      <c r="O15" s="12">
        <v>0.65</v>
      </c>
      <c r="P15" s="17"/>
    </row>
    <row r="16" spans="1:16" s="10" customFormat="1" x14ac:dyDescent="0.2">
      <c r="A16" s="17"/>
      <c r="B16" s="7" t="str">
        <f>'1'!B16</f>
        <v>FUNDAMENTOS DE INVESTIGACIÓN</v>
      </c>
      <c r="C16" s="8">
        <v>2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>
        <v>22</v>
      </c>
      <c r="H16" s="8">
        <v>0</v>
      </c>
      <c r="I16" s="9">
        <f t="shared" si="3"/>
        <v>0.88</v>
      </c>
      <c r="J16" s="8">
        <f t="shared" si="4"/>
        <v>3</v>
      </c>
      <c r="K16" s="9">
        <f t="shared" si="1"/>
        <v>0.12</v>
      </c>
      <c r="L16" s="8"/>
      <c r="M16" s="9">
        <f t="shared" si="2"/>
        <v>0</v>
      </c>
      <c r="N16" s="8">
        <v>82</v>
      </c>
      <c r="O16" s="12">
        <v>0.62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82</v>
      </c>
      <c r="H27" s="20">
        <f>SUM(H13:H26)</f>
        <v>0</v>
      </c>
      <c r="I27" s="21">
        <f>SUM(G27:H27)/F27</f>
        <v>0.90109890109890112</v>
      </c>
      <c r="J27" s="20">
        <f t="shared" si="0"/>
        <v>9</v>
      </c>
      <c r="K27" s="21">
        <f t="shared" si="1"/>
        <v>9.8901098901098897E-2</v>
      </c>
      <c r="L27" s="20">
        <f>SUM(L13:L26)</f>
        <v>0</v>
      </c>
      <c r="M27" s="21">
        <f t="shared" si="2"/>
        <v>0</v>
      </c>
      <c r="N27" s="20">
        <f>AVERAGE(N13:N26)</f>
        <v>80.5</v>
      </c>
      <c r="O27" s="22">
        <f>AVERAGE(O13:O26)</f>
        <v>0.73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10" zoomScaleNormal="100" zoomScaleSheetLayoutView="100" zoomScalePageLayoutView="70" workbookViewId="0">
      <selection activeCell="C17" sqref="C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ERASTO DEL ANGEL PEREZ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6.25" customHeight="1" x14ac:dyDescent="0.2">
      <c r="A13" s="17"/>
      <c r="B13" s="7" t="str">
        <f>'2'!B13</f>
        <v>FORMULACIÓN Y EVALUACIÓN DE PROYECTOS</v>
      </c>
      <c r="C13" s="8">
        <v>3</v>
      </c>
      <c r="D13" s="8" t="str">
        <f>'1'!D13</f>
        <v>706A</v>
      </c>
      <c r="E13" s="8" t="str">
        <f>'1'!E13</f>
        <v>IAMB</v>
      </c>
      <c r="F13" s="8">
        <f>'1'!F13</f>
        <v>25</v>
      </c>
      <c r="G13" s="8">
        <v>16</v>
      </c>
      <c r="H13" s="8">
        <v>0</v>
      </c>
      <c r="I13" s="9">
        <f>(G13+H13)/F13</f>
        <v>0.64</v>
      </c>
      <c r="J13" s="8">
        <f t="shared" ref="J13:J27" si="0">(F13-SUM(G13:H13))-L13</f>
        <v>9</v>
      </c>
      <c r="K13" s="9">
        <f t="shared" ref="K13:K27" si="1">J13/F13</f>
        <v>0.36</v>
      </c>
      <c r="L13" s="8"/>
      <c r="M13" s="9">
        <f t="shared" ref="M13:M27" si="2">L13/F13</f>
        <v>0</v>
      </c>
      <c r="N13" s="8">
        <v>59.6</v>
      </c>
      <c r="O13" s="12">
        <v>0.7</v>
      </c>
      <c r="P13" s="17"/>
    </row>
    <row r="14" spans="1:16" s="10" customFormat="1" ht="25.5" x14ac:dyDescent="0.2">
      <c r="A14" s="17"/>
      <c r="B14" s="7" t="str">
        <f>'2'!B14</f>
        <v>FORMULACIÓN Y EVALUACIÓN DE PROYECTOS</v>
      </c>
      <c r="C14" s="8">
        <v>3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>
        <v>13</v>
      </c>
      <c r="H14" s="8">
        <v>0</v>
      </c>
      <c r="I14" s="9">
        <f t="shared" ref="I14:I26" si="3">(G14+H14)/F14</f>
        <v>0.76470588235294112</v>
      </c>
      <c r="J14" s="8">
        <f>(F14-SUM(G14:H14))-L14</f>
        <v>4</v>
      </c>
      <c r="K14" s="9">
        <f t="shared" si="1"/>
        <v>0.23529411764705882</v>
      </c>
      <c r="L14" s="8"/>
      <c r="M14" s="9">
        <f t="shared" si="2"/>
        <v>0</v>
      </c>
      <c r="N14" s="8">
        <v>72</v>
      </c>
      <c r="O14" s="12">
        <v>0.65</v>
      </c>
      <c r="P14" s="17"/>
    </row>
    <row r="15" spans="1:16" s="10" customFormat="1" ht="18.75" customHeight="1" x14ac:dyDescent="0.2">
      <c r="A15" s="17"/>
      <c r="B15" s="7" t="str">
        <f>'2'!B15</f>
        <v>GESTIÓN AMBIENTAL I</v>
      </c>
      <c r="C15" s="8">
        <v>3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>
        <v>22</v>
      </c>
      <c r="H15" s="8">
        <v>0</v>
      </c>
      <c r="I15" s="9">
        <f t="shared" si="3"/>
        <v>0.91666666666666663</v>
      </c>
      <c r="J15" s="8">
        <f t="shared" ref="J15:J26" si="4">(F15-SUM(G15:H15))-L15</f>
        <v>2</v>
      </c>
      <c r="K15" s="9">
        <f t="shared" si="1"/>
        <v>8.3333333333333329E-2</v>
      </c>
      <c r="L15" s="8"/>
      <c r="M15" s="9">
        <f t="shared" si="2"/>
        <v>0</v>
      </c>
      <c r="N15" s="8">
        <v>81</v>
      </c>
      <c r="O15" s="12">
        <v>0.57999999999999996</v>
      </c>
      <c r="P15" s="17"/>
    </row>
    <row r="16" spans="1:16" s="10" customFormat="1" ht="25.5" customHeight="1" x14ac:dyDescent="0.2">
      <c r="A16" s="17"/>
      <c r="B16" s="7" t="str">
        <f>'2'!B16</f>
        <v>FUNDAMENTOS DE INVESTIGACIÓN</v>
      </c>
      <c r="C16" s="8">
        <v>3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>
        <v>19</v>
      </c>
      <c r="H16" s="8">
        <v>0</v>
      </c>
      <c r="I16" s="9">
        <f t="shared" si="3"/>
        <v>0.76</v>
      </c>
      <c r="J16" s="8">
        <f t="shared" si="4"/>
        <v>6</v>
      </c>
      <c r="K16" s="9">
        <f t="shared" si="1"/>
        <v>0.24</v>
      </c>
      <c r="L16" s="8"/>
      <c r="M16" s="9">
        <f t="shared" si="2"/>
        <v>0</v>
      </c>
      <c r="N16" s="8">
        <v>72</v>
      </c>
      <c r="O16" s="12">
        <v>0.64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91</v>
      </c>
      <c r="G27" s="20">
        <f>SUM(G13:G26)</f>
        <v>70</v>
      </c>
      <c r="H27" s="20">
        <f>SUM(H13:H26)</f>
        <v>0</v>
      </c>
      <c r="I27" s="21">
        <f>SUM(G27:H27)/F27</f>
        <v>0.76923076923076927</v>
      </c>
      <c r="J27" s="20">
        <f t="shared" si="0"/>
        <v>21</v>
      </c>
      <c r="K27" s="21">
        <f t="shared" si="1"/>
        <v>0.23076923076923078</v>
      </c>
      <c r="L27" s="20">
        <f>SUM(L13:L26)</f>
        <v>0</v>
      </c>
      <c r="M27" s="21">
        <f t="shared" si="2"/>
        <v>0</v>
      </c>
      <c r="N27" s="20">
        <f>AVERAGE(N13:N26)</f>
        <v>71.150000000000006</v>
      </c>
      <c r="O27" s="22">
        <f>AVERAGE(O13:O26)</f>
        <v>0.64250000000000007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31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37</v>
      </c>
      <c r="D7" s="29"/>
      <c r="E7" s="11" t="s">
        <v>4</v>
      </c>
      <c r="F7" s="5">
        <v>1</v>
      </c>
      <c r="H7" s="4" t="s">
        <v>5</v>
      </c>
      <c r="I7" s="5">
        <v>1</v>
      </c>
      <c r="J7" s="39" t="s">
        <v>6</v>
      </c>
      <c r="K7" s="39"/>
      <c r="L7" s="39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FORMULACIÓN Y EVALUACIÓN DE PROYECTOS</v>
      </c>
      <c r="C14" s="8">
        <f>'1'!C14</f>
        <v>1</v>
      </c>
      <c r="D14" s="8" t="str">
        <f>'1'!D14</f>
        <v>706B</v>
      </c>
      <c r="E14" s="8" t="str">
        <f>'1'!E14</f>
        <v>IAMB</v>
      </c>
      <c r="F14" s="8">
        <f>'1'!F14</f>
        <v>17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GESTIÓN AMBIENTAL I</v>
      </c>
      <c r="C15" s="8">
        <f>'1'!C15</f>
        <v>1</v>
      </c>
      <c r="D15" s="8" t="str">
        <f>'1'!D15</f>
        <v>506A</v>
      </c>
      <c r="E15" s="8" t="str">
        <f>'1'!E15</f>
        <v>IAMB</v>
      </c>
      <c r="F15" s="8">
        <f>'1'!F15</f>
        <v>24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FUNDAMENTOS DE INVESTIGACIÓN</v>
      </c>
      <c r="C16" s="8">
        <f>'1'!C16</f>
        <v>1</v>
      </c>
      <c r="D16" s="8" t="str">
        <f>'1'!D16</f>
        <v>106A</v>
      </c>
      <c r="E16" s="8" t="str">
        <f>'1'!E16</f>
        <v>IAMB</v>
      </c>
      <c r="F16" s="8">
        <f>'1'!F16</f>
        <v>25</v>
      </c>
      <c r="G16" s="8"/>
      <c r="H16" s="8">
        <v>0</v>
      </c>
      <c r="I16" s="9">
        <f t="shared" si="3"/>
        <v>0</v>
      </c>
      <c r="J16" s="8">
        <f t="shared" si="4"/>
        <v>25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66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2025-07-02T21:33:58Z</cp:lastPrinted>
  <dcterms:created xsi:type="dcterms:W3CDTF">2021-11-22T14:45:25Z</dcterms:created>
  <dcterms:modified xsi:type="dcterms:W3CDTF">2025-11-28T15:17:45Z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