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2025\Agosto\REPORTE de calificac\Cuarto reporte\"/>
    </mc:Choice>
  </mc:AlternateContent>
  <xr:revisionPtr revIDLastSave="0" documentId="13_ncr:1_{88C8EA14-6011-4ECA-B42A-F7750E35BD22}" xr6:coauthVersionLast="36" xr6:coauthVersionMax="36" xr10:uidLastSave="{00000000-0000-0000-0000-000000000000}"/>
  <bookViews>
    <workbookView xWindow="0" yWindow="0" windowWidth="23040" windowHeight="8940" activeTab="3" xr2:uid="{00000000-000D-0000-FFFF-FFFF00000000}"/>
  </bookViews>
  <sheets>
    <sheet name="1" sheetId="1" r:id="rId1"/>
    <sheet name="2" sheetId="2" r:id="rId2"/>
    <sheet name="3" sheetId="3" r:id="rId3"/>
    <sheet name="Final" sheetId="4" r:id="rId4"/>
  </sheets>
  <calcPr calcId="191029"/>
</workbook>
</file>

<file path=xl/calcChain.xml><?xml version="1.0" encoding="utf-8"?>
<calcChain xmlns="http://schemas.openxmlformats.org/spreadsheetml/2006/main">
  <c r="O17" i="4" l="1"/>
  <c r="O15" i="4"/>
  <c r="O16" i="4"/>
  <c r="O14" i="4"/>
  <c r="O13" i="4"/>
  <c r="O13" i="3" l="1"/>
  <c r="O17" i="3"/>
  <c r="O16" i="3"/>
  <c r="O15" i="3"/>
  <c r="O14" i="3"/>
  <c r="J16" i="2"/>
  <c r="M16" i="2"/>
  <c r="O16" i="2"/>
  <c r="J17" i="2"/>
  <c r="M17" i="2"/>
  <c r="O17" i="2"/>
  <c r="J18" i="2"/>
  <c r="M18" i="2"/>
  <c r="O18" i="2"/>
  <c r="O20" i="2" l="1"/>
  <c r="O17" i="1"/>
  <c r="M17" i="1"/>
  <c r="J17" i="1"/>
  <c r="M16" i="1"/>
  <c r="J16" i="1"/>
  <c r="M15" i="1"/>
  <c r="J15" i="1"/>
  <c r="O14" i="1"/>
  <c r="M14" i="1"/>
  <c r="J14" i="1"/>
  <c r="O13" i="1"/>
  <c r="M13" i="1"/>
  <c r="J13" i="1"/>
  <c r="M20" i="2" l="1"/>
  <c r="J20" i="2"/>
  <c r="O19" i="2"/>
  <c r="M19" i="2"/>
  <c r="J19" i="2"/>
  <c r="O15" i="2"/>
  <c r="M15" i="2"/>
  <c r="J15" i="2"/>
  <c r="O14" i="2"/>
  <c r="M14" i="2"/>
  <c r="J14" i="2"/>
  <c r="O13" i="2"/>
  <c r="M13" i="2"/>
  <c r="J13" i="2"/>
  <c r="O27" i="1" l="1"/>
  <c r="O27" i="4"/>
  <c r="N27" i="4"/>
  <c r="L27" i="4"/>
  <c r="H27" i="4"/>
  <c r="G27" i="4"/>
  <c r="F17" i="4"/>
  <c r="J17" i="4" s="1"/>
  <c r="K17" i="4" s="1"/>
  <c r="E17" i="4"/>
  <c r="D17" i="4"/>
  <c r="B17" i="4"/>
  <c r="F16" i="4"/>
  <c r="I16" i="4" s="1"/>
  <c r="E16" i="4"/>
  <c r="D16" i="4"/>
  <c r="B16" i="4"/>
  <c r="F15" i="4"/>
  <c r="M15" i="4" s="1"/>
  <c r="E15" i="4"/>
  <c r="D15" i="4"/>
  <c r="B15" i="4"/>
  <c r="F14" i="4"/>
  <c r="I14" i="4" s="1"/>
  <c r="E14" i="4"/>
  <c r="D14" i="4"/>
  <c r="B14" i="4"/>
  <c r="E13" i="4"/>
  <c r="D13" i="4"/>
  <c r="B13" i="4"/>
  <c r="C9" i="4"/>
  <c r="M7" i="4"/>
  <c r="I7" i="4"/>
  <c r="F7" i="4"/>
  <c r="F5" i="4"/>
  <c r="O27" i="3"/>
  <c r="N27" i="3"/>
  <c r="L27" i="3"/>
  <c r="H27" i="3"/>
  <c r="G27" i="3"/>
  <c r="F17" i="3"/>
  <c r="J17" i="3" s="1"/>
  <c r="K17" i="3" s="1"/>
  <c r="E17" i="3"/>
  <c r="D17" i="3"/>
  <c r="B17" i="3"/>
  <c r="F16" i="3"/>
  <c r="M16" i="3" s="1"/>
  <c r="E16" i="3"/>
  <c r="D16" i="3"/>
  <c r="B16" i="3"/>
  <c r="F15" i="3"/>
  <c r="I15" i="3" s="1"/>
  <c r="E15" i="3"/>
  <c r="D15" i="3"/>
  <c r="B15" i="3"/>
  <c r="F14" i="3"/>
  <c r="E14" i="3"/>
  <c r="D14" i="3"/>
  <c r="B14" i="3"/>
  <c r="F13" i="3"/>
  <c r="J13" i="3" s="1"/>
  <c r="K13" i="3" s="1"/>
  <c r="E13" i="3"/>
  <c r="D13" i="3"/>
  <c r="B13" i="3"/>
  <c r="C9" i="3"/>
  <c r="M7" i="3"/>
  <c r="I7" i="3"/>
  <c r="F7" i="3"/>
  <c r="F5" i="3"/>
  <c r="O27" i="2"/>
  <c r="N27" i="2"/>
  <c r="L27" i="2"/>
  <c r="H27" i="2"/>
  <c r="G27" i="2"/>
  <c r="C9" i="2"/>
  <c r="M7" i="2"/>
  <c r="I7" i="2"/>
  <c r="F7" i="2"/>
  <c r="F5" i="2"/>
  <c r="N27" i="1"/>
  <c r="L27" i="1"/>
  <c r="H27" i="1"/>
  <c r="G27" i="1"/>
  <c r="F27" i="1"/>
  <c r="J15" i="3" l="1"/>
  <c r="K15" i="3" s="1"/>
  <c r="M15" i="3"/>
  <c r="J14" i="4"/>
  <c r="K14" i="4" s="1"/>
  <c r="M14" i="4"/>
  <c r="M27" i="1"/>
  <c r="M14" i="3"/>
  <c r="I14" i="3"/>
  <c r="J14" i="3"/>
  <c r="K14" i="3" s="1"/>
  <c r="M13" i="4"/>
  <c r="I13" i="4"/>
  <c r="F27" i="4"/>
  <c r="K13" i="4"/>
  <c r="J27" i="1"/>
  <c r="K27" i="1" s="1"/>
  <c r="I27" i="1"/>
  <c r="M13" i="3"/>
  <c r="I16" i="3"/>
  <c r="M17" i="3"/>
  <c r="I15" i="4"/>
  <c r="M16" i="4"/>
  <c r="F27" i="2"/>
  <c r="M27" i="2" s="1"/>
  <c r="J16" i="3"/>
  <c r="K16" i="3" s="1"/>
  <c r="J15" i="4"/>
  <c r="K15" i="4" s="1"/>
  <c r="M17" i="4"/>
  <c r="F27" i="3"/>
  <c r="J16" i="4"/>
  <c r="K16" i="4" s="1"/>
  <c r="I17" i="4"/>
  <c r="I13" i="3"/>
  <c r="I17" i="3"/>
  <c r="J27" i="4" l="1"/>
  <c r="K27" i="4" s="1"/>
  <c r="I27" i="4"/>
  <c r="M27" i="4"/>
  <c r="J27" i="3"/>
  <c r="K27" i="3" s="1"/>
  <c r="I27" i="3"/>
  <c r="J27" i="2"/>
  <c r="K27" i="2" s="1"/>
  <c r="I27" i="2"/>
  <c r="M2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Operador: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Operador: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Operador: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Operador: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<sst xmlns="http://schemas.openxmlformats.org/spreadsheetml/2006/main" count="180" uniqueCount="49">
  <si>
    <r>
      <rPr>
        <b/>
        <sz val="14"/>
        <color rgb="FF0070C0"/>
        <rFont val="Arial"/>
        <family val="2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</si>
  <si>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</si>
  <si>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</si>
  <si>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</si>
  <si>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</si>
  <si>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</si>
  <si>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</si>
  <si>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</si>
  <si>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</si>
  <si>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</si>
  <si>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</si>
  <si>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</si>
  <si>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</si>
  <si>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</si>
  <si>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</si>
  <si>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</si>
  <si>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</si>
  <si>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</si>
  <si>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</si>
  <si>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</si>
  <si>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</si>
  <si>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</si>
  <si>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</si>
  <si>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</si>
  <si>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</si>
  <si>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</si>
  <si>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</si>
  <si>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rPr>
        <b/>
        <sz val="14"/>
        <color rgb="FF0070C0"/>
        <rFont val="Arial"/>
        <family val="2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</si>
  <si>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t>2°</t>
  </si>
  <si>
    <r>
      <rPr>
        <b/>
        <sz val="14"/>
        <color rgb="FF0070C0"/>
        <rFont val="Arial"/>
        <family val="2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</si>
  <si>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rPr>
        <b/>
        <sz val="14"/>
        <color rgb="FF0070C0"/>
        <rFont val="Arial"/>
        <family val="2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</si>
  <si>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Final</t>
  </si>
  <si>
    <t>EN SISTEMAS COMPUTACIONALES</t>
  </si>
  <si>
    <t>AGOSTO - DICIEMBRE 2025</t>
  </si>
  <si>
    <t>MTI. ANGELINA MÁRQUEZ JIMÉNEZ</t>
  </si>
  <si>
    <t>GRAFICACIÓN</t>
  </si>
  <si>
    <t>CONMUTACIÓN Y ENRUTAMIENTO EN REDES DE DATOS</t>
  </si>
  <si>
    <t>ESTRUCTURA DE DATOS</t>
  </si>
  <si>
    <t>504 A</t>
  </si>
  <si>
    <t>504 B</t>
  </si>
  <si>
    <t>704 A</t>
  </si>
  <si>
    <t>704 B</t>
  </si>
  <si>
    <t>304 B</t>
  </si>
  <si>
    <t>ING. EN SISTEMAS COMP</t>
  </si>
  <si>
    <t>S/E</t>
  </si>
  <si>
    <t>II</t>
  </si>
  <si>
    <t>III</t>
  </si>
  <si>
    <t>IV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</si>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</sst>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4"/>
      <color rgb="FF0070C0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rgb="FF00206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1" fillId="0" borderId="1"/>
    <xf numFmtId="9" fontId="1" fillId="0" borderId="1" applyFont="0" applyFill="0" applyBorder="0" applyAlignment="0" applyProtection="0"/>
  </cellStyleXfs>
  <cellXfs count="48">
    <xf numFmtId="0" fontId="0" fillId="0" borderId="0" xfId="0" applyFont="1" applyAlignme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9" fontId="3" fillId="0" borderId="13" xfId="0" applyNumberFormat="1" applyFont="1" applyBorder="1" applyAlignment="1">
      <alignment horizontal="center" vertical="center" wrapText="1"/>
    </xf>
    <xf numFmtId="9" fontId="3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9" fontId="8" fillId="2" borderId="19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0" fontId="12" fillId="0" borderId="13" xfId="1" applyNumberFormat="1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/>
    <xf numFmtId="0" fontId="6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5" fillId="0" borderId="12" xfId="0" applyFont="1" applyBorder="1"/>
    <xf numFmtId="0" fontId="7" fillId="2" borderId="10" xfId="0" applyFont="1" applyFill="1" applyBorder="1" applyAlignment="1">
      <alignment horizontal="center" vertical="center"/>
    </xf>
    <xf numFmtId="0" fontId="5" fillId="0" borderId="14" xfId="0" applyFont="1" applyBorder="1"/>
    <xf numFmtId="0" fontId="3" fillId="0" borderId="0" xfId="0" applyFont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/>
    </xf>
    <xf numFmtId="0" fontId="5" fillId="0" borderId="11" xfId="0" applyFont="1" applyBorder="1"/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5" fillId="0" borderId="9" xfId="0" applyFont="1" applyBorder="1"/>
  </cellXfs>
  <cellStyles count="3">
    <cellStyle name="Normal" xfId="0" builtinId="0"/>
    <cellStyle name="Normal 2" xfId="1" xr:uid="{00000000-0005-0000-0000-00002F000000}"/>
    <cellStyle name="Porcentaje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1</xdr:row>
      <xdr:rowOff>200025</xdr:rowOff>
    </xdr:from>
    <xdr:ext cx="1619250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314325</xdr:colOff>
      <xdr:row>1</xdr:row>
      <xdr:rowOff>200025</xdr:rowOff>
    </xdr:from>
    <xdr:ext cx="1343025" cy="7143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1</xdr:row>
      <xdr:rowOff>200025</xdr:rowOff>
    </xdr:from>
    <xdr:ext cx="1619250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314325</xdr:colOff>
      <xdr:row>1</xdr:row>
      <xdr:rowOff>180975</xdr:rowOff>
    </xdr:from>
    <xdr:ext cx="1343025" cy="7143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1</xdr:row>
      <xdr:rowOff>200025</xdr:rowOff>
    </xdr:from>
    <xdr:ext cx="1619250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314325</xdr:colOff>
      <xdr:row>1</xdr:row>
      <xdr:rowOff>142875</xdr:rowOff>
    </xdr:from>
    <xdr:ext cx="1343025" cy="7143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1</xdr:row>
      <xdr:rowOff>200025</xdr:rowOff>
    </xdr:from>
    <xdr:ext cx="1619250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1</xdr:row>
      <xdr:rowOff>142875</xdr:rowOff>
    </xdr:from>
    <xdr:ext cx="1343025" cy="7143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opLeftCell="B1" zoomScale="90" zoomScaleNormal="90" workbookViewId="0">
      <selection activeCell="B17" sqref="B17"/>
    </sheetView>
  </sheetViews>
  <sheetFormatPr baseColWidth="10" defaultColWidth="14.44140625" defaultRowHeight="15" customHeight="1" x14ac:dyDescent="0.3"/>
  <cols>
    <col min="1" max="1" width="1.6640625" customWidth="1"/>
    <col min="2" max="2" width="38.5546875" customWidth="1"/>
    <col min="3" max="3" width="4.6640625" customWidth="1"/>
    <col min="4" max="4" width="5.5546875" customWidth="1"/>
    <col min="5" max="5" width="21.88671875" customWidth="1"/>
    <col min="6" max="6" width="9.44140625" customWidth="1"/>
    <col min="7" max="13" width="7.5546875" customWidth="1"/>
    <col min="14" max="15" width="11.44140625" customWidth="1"/>
    <col min="16" max="16" width="1.6640625" customWidth="1"/>
    <col min="17" max="26" width="11.44140625" customWidth="1"/>
  </cols>
  <sheetData>
    <row r="1" spans="1:26" ht="9.75" customHeight="1" x14ac:dyDescent="0.3">
      <c r="A1" s="1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88.5" customHeight="1" x14ac:dyDescent="0.3">
      <c r="A2" s="1"/>
      <c r="B2" s="28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"/>
      <c r="O3" s="3"/>
      <c r="P3" s="4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3">
      <c r="A4" s="4"/>
      <c r="B4" s="31" t="s">
        <v>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3">
      <c r="A5" s="4"/>
      <c r="B5" s="33" t="s">
        <v>2</v>
      </c>
      <c r="C5" s="32"/>
      <c r="D5" s="32"/>
      <c r="E5" s="32"/>
      <c r="F5" s="34" t="s">
        <v>32</v>
      </c>
      <c r="G5" s="35"/>
      <c r="H5" s="35"/>
      <c r="I5" s="35"/>
      <c r="J5" s="6"/>
      <c r="K5" s="6"/>
      <c r="L5" s="6"/>
      <c r="M5" s="6"/>
      <c r="N5" s="6"/>
      <c r="O5" s="6"/>
      <c r="P5" s="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3"/>
      <c r="O6" s="3"/>
      <c r="P6" s="4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3">
      <c r="A7" s="4"/>
      <c r="B7" s="7" t="s">
        <v>3</v>
      </c>
      <c r="C7" s="37" t="s">
        <v>4</v>
      </c>
      <c r="D7" s="35"/>
      <c r="E7" s="8" t="s">
        <v>5</v>
      </c>
      <c r="F7" s="9">
        <v>5</v>
      </c>
      <c r="G7" s="3"/>
      <c r="H7" s="7" t="s">
        <v>6</v>
      </c>
      <c r="I7" s="9">
        <v>3</v>
      </c>
      <c r="J7" s="36" t="s">
        <v>7</v>
      </c>
      <c r="K7" s="32"/>
      <c r="L7" s="32"/>
      <c r="M7" s="37" t="s">
        <v>33</v>
      </c>
      <c r="N7" s="35"/>
      <c r="O7" s="35"/>
      <c r="P7" s="4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3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3">
      <c r="A9" s="4"/>
      <c r="B9" s="7" t="s">
        <v>8</v>
      </c>
      <c r="C9" s="37" t="s">
        <v>34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"/>
      <c r="O9" s="3"/>
      <c r="P9" s="4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3">
      <c r="A10" s="4"/>
      <c r="B10" s="3"/>
      <c r="C10" s="10"/>
      <c r="D10" s="10"/>
      <c r="E10" s="3"/>
      <c r="F10" s="10"/>
      <c r="G10" s="10"/>
      <c r="H10" s="10"/>
      <c r="I10" s="10"/>
      <c r="J10" s="10"/>
      <c r="K10" s="10"/>
      <c r="L10" s="10"/>
      <c r="M10" s="3"/>
      <c r="N10" s="3"/>
      <c r="O10" s="3"/>
      <c r="P10" s="4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3">
      <c r="A11" s="4"/>
      <c r="B11" s="43" t="s">
        <v>9</v>
      </c>
      <c r="C11" s="45" t="s">
        <v>10</v>
      </c>
      <c r="D11" s="45" t="s">
        <v>11</v>
      </c>
      <c r="E11" s="38" t="s">
        <v>12</v>
      </c>
      <c r="F11" s="38" t="s">
        <v>13</v>
      </c>
      <c r="G11" s="46" t="s">
        <v>14</v>
      </c>
      <c r="H11" s="47"/>
      <c r="I11" s="38" t="s">
        <v>15</v>
      </c>
      <c r="J11" s="38" t="s">
        <v>16</v>
      </c>
      <c r="K11" s="38" t="s">
        <v>17</v>
      </c>
      <c r="L11" s="38" t="s">
        <v>18</v>
      </c>
      <c r="M11" s="38" t="s">
        <v>19</v>
      </c>
      <c r="N11" s="38" t="s">
        <v>20</v>
      </c>
      <c r="O11" s="40" t="s">
        <v>21</v>
      </c>
      <c r="P11" s="4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3">
      <c r="A12" s="4"/>
      <c r="B12" s="44"/>
      <c r="C12" s="39"/>
      <c r="D12" s="39"/>
      <c r="E12" s="39"/>
      <c r="F12" s="39"/>
      <c r="G12" s="11" t="s">
        <v>22</v>
      </c>
      <c r="H12" s="11" t="s">
        <v>23</v>
      </c>
      <c r="I12" s="39"/>
      <c r="J12" s="39"/>
      <c r="K12" s="39"/>
      <c r="L12" s="39"/>
      <c r="M12" s="39"/>
      <c r="N12" s="39"/>
      <c r="O12" s="41"/>
      <c r="P12" s="4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3">
      <c r="A13" s="12"/>
      <c r="B13" s="13" t="s">
        <v>35</v>
      </c>
      <c r="C13" s="14" t="s">
        <v>21</v>
      </c>
      <c r="D13" s="14" t="s">
        <v>38</v>
      </c>
      <c r="E13" s="23" t="s">
        <v>43</v>
      </c>
      <c r="F13" s="14">
        <v>20</v>
      </c>
      <c r="G13" s="14">
        <v>16</v>
      </c>
      <c r="H13" s="14">
        <v>0</v>
      </c>
      <c r="I13" s="15"/>
      <c r="J13" s="14">
        <f t="shared" ref="J13:J17" si="0">(F13-SUM(G13:H13))-L13</f>
        <v>4</v>
      </c>
      <c r="K13" s="15"/>
      <c r="L13" s="14">
        <v>0</v>
      </c>
      <c r="M13" s="15">
        <f t="shared" ref="M13:M17" si="1">L13/F13</f>
        <v>0</v>
      </c>
      <c r="N13" s="14">
        <v>65.5</v>
      </c>
      <c r="O13" s="16">
        <f>16/20</f>
        <v>0.8</v>
      </c>
      <c r="P13" s="12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 x14ac:dyDescent="0.3">
      <c r="A14" s="12"/>
      <c r="B14" s="13" t="s">
        <v>35</v>
      </c>
      <c r="C14" s="14" t="s">
        <v>21</v>
      </c>
      <c r="D14" s="14" t="s">
        <v>39</v>
      </c>
      <c r="E14" s="23" t="s">
        <v>43</v>
      </c>
      <c r="F14" s="14">
        <v>18</v>
      </c>
      <c r="G14" s="14">
        <v>11</v>
      </c>
      <c r="H14" s="14">
        <v>0</v>
      </c>
      <c r="I14" s="15"/>
      <c r="J14" s="14">
        <f t="shared" si="0"/>
        <v>7</v>
      </c>
      <c r="K14" s="15"/>
      <c r="L14" s="14">
        <v>0</v>
      </c>
      <c r="M14" s="15">
        <f t="shared" si="1"/>
        <v>0</v>
      </c>
      <c r="N14" s="14">
        <v>45.7</v>
      </c>
      <c r="O14" s="16">
        <f>11/18</f>
        <v>0.61111111111111116</v>
      </c>
      <c r="P14" s="12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1" customHeight="1" x14ac:dyDescent="0.3">
      <c r="A15" s="12"/>
      <c r="B15" s="24" t="s">
        <v>36</v>
      </c>
      <c r="C15" s="25" t="s">
        <v>44</v>
      </c>
      <c r="D15" s="14" t="s">
        <v>40</v>
      </c>
      <c r="E15" s="23" t="s">
        <v>43</v>
      </c>
      <c r="F15" s="14">
        <v>25</v>
      </c>
      <c r="G15" s="14">
        <v>0</v>
      </c>
      <c r="H15" s="14">
        <v>0</v>
      </c>
      <c r="I15" s="15"/>
      <c r="J15" s="14">
        <f t="shared" si="0"/>
        <v>25</v>
      </c>
      <c r="K15" s="15"/>
      <c r="L15" s="14">
        <v>0</v>
      </c>
      <c r="M15" s="15">
        <f t="shared" si="1"/>
        <v>0</v>
      </c>
      <c r="N15" s="14">
        <v>0</v>
      </c>
      <c r="O15" s="16">
        <v>0</v>
      </c>
      <c r="P15" s="12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1" customHeight="1" x14ac:dyDescent="0.3">
      <c r="A16" s="12"/>
      <c r="B16" s="24" t="s">
        <v>36</v>
      </c>
      <c r="C16" s="25" t="s">
        <v>44</v>
      </c>
      <c r="D16" s="14" t="s">
        <v>41</v>
      </c>
      <c r="E16" s="23" t="s">
        <v>43</v>
      </c>
      <c r="F16" s="14">
        <v>16</v>
      </c>
      <c r="G16" s="14">
        <v>0</v>
      </c>
      <c r="H16" s="14">
        <v>0</v>
      </c>
      <c r="I16" s="15"/>
      <c r="J16" s="14">
        <f t="shared" si="0"/>
        <v>16</v>
      </c>
      <c r="K16" s="15"/>
      <c r="L16" s="14">
        <v>0</v>
      </c>
      <c r="M16" s="15">
        <f t="shared" si="1"/>
        <v>0</v>
      </c>
      <c r="N16" s="14">
        <v>0</v>
      </c>
      <c r="O16" s="16">
        <v>0</v>
      </c>
      <c r="P16" s="12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22.2" customHeight="1" x14ac:dyDescent="0.3">
      <c r="A17" s="12"/>
      <c r="B17" s="13" t="s">
        <v>37</v>
      </c>
      <c r="C17" s="14" t="s">
        <v>21</v>
      </c>
      <c r="D17" s="14" t="s">
        <v>42</v>
      </c>
      <c r="E17" s="23" t="s">
        <v>43</v>
      </c>
      <c r="F17" s="14">
        <v>12</v>
      </c>
      <c r="G17" s="14">
        <v>12</v>
      </c>
      <c r="H17" s="14">
        <v>0</v>
      </c>
      <c r="I17" s="15"/>
      <c r="J17" s="14">
        <f t="shared" si="0"/>
        <v>0</v>
      </c>
      <c r="K17" s="15"/>
      <c r="L17" s="14">
        <v>0</v>
      </c>
      <c r="M17" s="15">
        <f t="shared" si="1"/>
        <v>0</v>
      </c>
      <c r="N17" s="14">
        <v>75.25</v>
      </c>
      <c r="O17" s="16">
        <f>4/12</f>
        <v>0.33333333333333331</v>
      </c>
      <c r="P17" s="12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8" customHeight="1" x14ac:dyDescent="0.3">
      <c r="A18" s="12"/>
      <c r="B18" s="24"/>
      <c r="C18" s="25"/>
      <c r="D18" s="14"/>
      <c r="E18" s="23"/>
      <c r="F18" s="14"/>
      <c r="G18" s="14"/>
      <c r="H18" s="14"/>
      <c r="I18" s="15"/>
      <c r="J18" s="14"/>
      <c r="K18" s="15"/>
      <c r="L18" s="14"/>
      <c r="M18" s="15"/>
      <c r="N18" s="14"/>
      <c r="O18" s="16"/>
      <c r="P18" s="12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 x14ac:dyDescent="0.3">
      <c r="A19" s="12"/>
      <c r="B19" s="13"/>
      <c r="C19" s="14"/>
      <c r="D19" s="14"/>
      <c r="E19" s="23"/>
      <c r="F19" s="14"/>
      <c r="G19" s="14"/>
      <c r="H19" s="14"/>
      <c r="I19" s="15"/>
      <c r="J19" s="14"/>
      <c r="K19" s="15"/>
      <c r="L19" s="14"/>
      <c r="M19" s="15"/>
      <c r="N19" s="14"/>
      <c r="O19" s="16"/>
      <c r="P19" s="12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 x14ac:dyDescent="0.3">
      <c r="A20" s="12"/>
      <c r="B20" s="13"/>
      <c r="C20" s="14"/>
      <c r="D20" s="14"/>
      <c r="E20" s="23"/>
      <c r="F20" s="14"/>
      <c r="G20" s="14"/>
      <c r="H20" s="14"/>
      <c r="I20" s="15"/>
      <c r="J20" s="14"/>
      <c r="K20" s="15"/>
      <c r="L20" s="14"/>
      <c r="M20" s="15"/>
      <c r="N20" s="14"/>
      <c r="O20" s="16"/>
      <c r="P20" s="12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 x14ac:dyDescent="0.3">
      <c r="A21" s="12"/>
      <c r="B21" s="13"/>
      <c r="C21" s="14"/>
      <c r="D21" s="14"/>
      <c r="E21" s="14"/>
      <c r="F21" s="14"/>
      <c r="G21" s="14"/>
      <c r="H21" s="14"/>
      <c r="I21" s="15"/>
      <c r="J21" s="14"/>
      <c r="K21" s="15"/>
      <c r="L21" s="14"/>
      <c r="M21" s="15"/>
      <c r="N21" s="14"/>
      <c r="O21" s="16"/>
      <c r="P21" s="12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 x14ac:dyDescent="0.3">
      <c r="A22" s="12"/>
      <c r="B22" s="13"/>
      <c r="C22" s="14"/>
      <c r="D22" s="14"/>
      <c r="E22" s="14"/>
      <c r="F22" s="14"/>
      <c r="G22" s="14"/>
      <c r="H22" s="14"/>
      <c r="I22" s="15"/>
      <c r="J22" s="14"/>
      <c r="K22" s="15"/>
      <c r="L22" s="14"/>
      <c r="M22" s="15"/>
      <c r="N22" s="14"/>
      <c r="O22" s="16"/>
      <c r="P22" s="12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 x14ac:dyDescent="0.3">
      <c r="A23" s="12"/>
      <c r="B23" s="13"/>
      <c r="C23" s="14"/>
      <c r="D23" s="14"/>
      <c r="E23" s="14"/>
      <c r="F23" s="14"/>
      <c r="G23" s="14"/>
      <c r="H23" s="14"/>
      <c r="I23" s="15"/>
      <c r="J23" s="14"/>
      <c r="K23" s="15"/>
      <c r="L23" s="14"/>
      <c r="M23" s="15"/>
      <c r="N23" s="14"/>
      <c r="O23" s="16"/>
      <c r="P23" s="12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 x14ac:dyDescent="0.3">
      <c r="A24" s="12"/>
      <c r="B24" s="13"/>
      <c r="C24" s="14"/>
      <c r="D24" s="14"/>
      <c r="E24" s="14"/>
      <c r="F24" s="14"/>
      <c r="G24" s="14"/>
      <c r="H24" s="14"/>
      <c r="I24" s="15"/>
      <c r="J24" s="14"/>
      <c r="K24" s="15"/>
      <c r="L24" s="14"/>
      <c r="M24" s="15"/>
      <c r="N24" s="14"/>
      <c r="O24" s="16"/>
      <c r="P24" s="12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 x14ac:dyDescent="0.3">
      <c r="A25" s="12"/>
      <c r="B25" s="13"/>
      <c r="C25" s="14"/>
      <c r="D25" s="14"/>
      <c r="E25" s="14"/>
      <c r="F25" s="14"/>
      <c r="G25" s="14"/>
      <c r="H25" s="14"/>
      <c r="I25" s="15"/>
      <c r="J25" s="14"/>
      <c r="K25" s="15"/>
      <c r="L25" s="14"/>
      <c r="M25" s="15"/>
      <c r="N25" s="14"/>
      <c r="O25" s="16"/>
      <c r="P25" s="12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6.5" customHeight="1" x14ac:dyDescent="0.3">
      <c r="A26" s="12"/>
      <c r="B26" s="13"/>
      <c r="C26" s="14"/>
      <c r="D26" s="14"/>
      <c r="E26" s="14"/>
      <c r="F26" s="14"/>
      <c r="G26" s="14"/>
      <c r="H26" s="14"/>
      <c r="I26" s="15"/>
      <c r="J26" s="14"/>
      <c r="K26" s="15"/>
      <c r="L26" s="14"/>
      <c r="M26" s="15"/>
      <c r="N26" s="14"/>
      <c r="O26" s="16"/>
      <c r="P26" s="12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 x14ac:dyDescent="0.3">
      <c r="A27" s="4"/>
      <c r="B27" s="18" t="s">
        <v>24</v>
      </c>
      <c r="C27" s="19" t="s">
        <v>25</v>
      </c>
      <c r="D27" s="19" t="s">
        <v>25</v>
      </c>
      <c r="E27" s="19" t="s">
        <v>25</v>
      </c>
      <c r="F27" s="19">
        <f t="shared" ref="F27:H27" si="2">SUM(F13:F26)</f>
        <v>91</v>
      </c>
      <c r="G27" s="19">
        <f t="shared" si="2"/>
        <v>39</v>
      </c>
      <c r="H27" s="19">
        <f t="shared" si="2"/>
        <v>0</v>
      </c>
      <c r="I27" s="20">
        <f>SUM(G27:H27)/F27</f>
        <v>0.42857142857142855</v>
      </c>
      <c r="J27" s="19">
        <f t="shared" ref="J27" si="3">(F27-SUM(G27:H27))-L27</f>
        <v>52</v>
      </c>
      <c r="K27" s="20">
        <f t="shared" ref="K27" si="4">J27/F27</f>
        <v>0.5714285714285714</v>
      </c>
      <c r="L27" s="19">
        <f>SUM(L13:L26)</f>
        <v>0</v>
      </c>
      <c r="M27" s="20">
        <f t="shared" ref="M27" si="5">L27/F27</f>
        <v>0</v>
      </c>
      <c r="N27" s="19">
        <f t="shared" ref="N27:O27" si="6">AVERAGE(N13:N26)</f>
        <v>37.29</v>
      </c>
      <c r="O27" s="21">
        <f t="shared" si="6"/>
        <v>0.34888888888888892</v>
      </c>
      <c r="P27" s="4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3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4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0" customHeight="1" x14ac:dyDescent="0.3">
      <c r="A29" s="4"/>
      <c r="B29" s="42" t="s">
        <v>26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4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2">
    <mergeCell ref="N11:N12"/>
    <mergeCell ref="O11:O12"/>
    <mergeCell ref="B29:O29"/>
    <mergeCell ref="C7:D7"/>
    <mergeCell ref="B11:B12"/>
    <mergeCell ref="C11:C12"/>
    <mergeCell ref="D11:D12"/>
    <mergeCell ref="E11:E12"/>
    <mergeCell ref="F11:F12"/>
    <mergeCell ref="G11:H11"/>
    <mergeCell ref="C9:M9"/>
    <mergeCell ref="I11:I12"/>
    <mergeCell ref="J11:J12"/>
    <mergeCell ref="K11:K12"/>
    <mergeCell ref="L11:L12"/>
    <mergeCell ref="M11:M12"/>
    <mergeCell ref="B2:O2"/>
    <mergeCell ref="B4:O4"/>
    <mergeCell ref="B5:E5"/>
    <mergeCell ref="F5:I5"/>
    <mergeCell ref="J7:L7"/>
    <mergeCell ref="M7:O7"/>
  </mergeCells>
  <printOptions horizontalCentered="1"/>
  <pageMargins left="0.31496062992125984" right="0.31496062992125984" top="0.35433070866141736" bottom="0.6692913385826772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opLeftCell="A12" zoomScale="114" workbookViewId="0">
      <selection activeCell="B15" sqref="B15"/>
    </sheetView>
  </sheetViews>
  <sheetFormatPr baseColWidth="10" defaultColWidth="14.44140625" defaultRowHeight="15" customHeight="1" x14ac:dyDescent="0.3"/>
  <cols>
    <col min="1" max="1" width="1.6640625" customWidth="1"/>
    <col min="2" max="2" width="38.5546875" customWidth="1"/>
    <col min="3" max="3" width="4.6640625" customWidth="1"/>
    <col min="4" max="4" width="7.21875" customWidth="1"/>
    <col min="5" max="5" width="21.88671875" customWidth="1"/>
    <col min="6" max="6" width="9.44140625" customWidth="1"/>
    <col min="7" max="13" width="7.5546875" customWidth="1"/>
    <col min="14" max="15" width="11.44140625" customWidth="1"/>
    <col min="16" max="16" width="1.6640625" customWidth="1"/>
    <col min="17" max="26" width="11.44140625" customWidth="1"/>
  </cols>
  <sheetData>
    <row r="1" spans="1:26" ht="9.75" customHeight="1" x14ac:dyDescent="0.3">
      <c r="A1" s="1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82.5" customHeight="1" x14ac:dyDescent="0.3">
      <c r="A2" s="1"/>
      <c r="B2" s="28" t="s">
        <v>27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3">
      <c r="A3" s="4"/>
      <c r="B3" s="5"/>
      <c r="C3" s="5"/>
      <c r="D3" s="5"/>
      <c r="E3" s="3"/>
      <c r="F3" s="5"/>
      <c r="G3" s="5"/>
      <c r="H3" s="5"/>
      <c r="I3" s="5"/>
      <c r="J3" s="5"/>
      <c r="K3" s="5"/>
      <c r="L3" s="5"/>
      <c r="M3" s="3"/>
      <c r="N3" s="3"/>
      <c r="O3" s="3"/>
      <c r="P3" s="4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3">
      <c r="A4" s="4"/>
      <c r="B4" s="31" t="s">
        <v>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3">
      <c r="A5" s="4"/>
      <c r="B5" s="33" t="s">
        <v>2</v>
      </c>
      <c r="C5" s="32"/>
      <c r="D5" s="32"/>
      <c r="E5" s="32"/>
      <c r="F5" s="34" t="str">
        <f>'1'!F5</f>
        <v>EN SISTEMAS COMPUTACIONALES</v>
      </c>
      <c r="G5" s="35"/>
      <c r="H5" s="35"/>
      <c r="I5" s="35"/>
      <c r="J5" s="6"/>
      <c r="K5" s="6"/>
      <c r="L5" s="6"/>
      <c r="M5" s="6"/>
      <c r="N5" s="6"/>
      <c r="O5" s="6"/>
      <c r="P5" s="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3"/>
      <c r="O6" s="3"/>
      <c r="P6" s="4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3">
      <c r="A7" s="4"/>
      <c r="B7" s="7" t="s">
        <v>3</v>
      </c>
      <c r="C7" s="37" t="s">
        <v>28</v>
      </c>
      <c r="D7" s="35"/>
      <c r="E7" s="8" t="s">
        <v>5</v>
      </c>
      <c r="F7" s="9">
        <f>'1'!F7</f>
        <v>5</v>
      </c>
      <c r="G7" s="3"/>
      <c r="H7" s="7" t="s">
        <v>6</v>
      </c>
      <c r="I7" s="9">
        <f>'1'!I7</f>
        <v>3</v>
      </c>
      <c r="J7" s="36" t="s">
        <v>7</v>
      </c>
      <c r="K7" s="32"/>
      <c r="L7" s="32"/>
      <c r="M7" s="37" t="str">
        <f>'1'!M7</f>
        <v>AGOSTO - DICIEMBRE 2025</v>
      </c>
      <c r="N7" s="35"/>
      <c r="O7" s="35"/>
      <c r="P7" s="4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3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3">
      <c r="A9" s="4"/>
      <c r="B9" s="7" t="s">
        <v>8</v>
      </c>
      <c r="C9" s="37" t="str">
        <f>'1'!C9</f>
        <v>MTI. ANGELINA MÁRQUEZ JIMÉNEZ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"/>
      <c r="O9" s="3"/>
      <c r="P9" s="4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3">
      <c r="A10" s="4"/>
      <c r="B10" s="3"/>
      <c r="C10" s="10"/>
      <c r="D10" s="10"/>
      <c r="E10" s="3"/>
      <c r="F10" s="10"/>
      <c r="G10" s="10"/>
      <c r="H10" s="10"/>
      <c r="I10" s="10"/>
      <c r="J10" s="10"/>
      <c r="K10" s="10"/>
      <c r="L10" s="10"/>
      <c r="M10" s="3"/>
      <c r="N10" s="3"/>
      <c r="O10" s="3"/>
      <c r="P10" s="4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3">
      <c r="A11" s="4"/>
      <c r="B11" s="43" t="s">
        <v>9</v>
      </c>
      <c r="C11" s="45" t="s">
        <v>10</v>
      </c>
      <c r="D11" s="45" t="s">
        <v>11</v>
      </c>
      <c r="E11" s="38" t="s">
        <v>12</v>
      </c>
      <c r="F11" s="38" t="s">
        <v>13</v>
      </c>
      <c r="G11" s="46" t="s">
        <v>14</v>
      </c>
      <c r="H11" s="47"/>
      <c r="I11" s="38" t="s">
        <v>15</v>
      </c>
      <c r="J11" s="38" t="s">
        <v>16</v>
      </c>
      <c r="K11" s="38" t="s">
        <v>17</v>
      </c>
      <c r="L11" s="38" t="s">
        <v>18</v>
      </c>
      <c r="M11" s="38" t="s">
        <v>19</v>
      </c>
      <c r="N11" s="38" t="s">
        <v>20</v>
      </c>
      <c r="O11" s="40" t="s">
        <v>21</v>
      </c>
      <c r="P11" s="4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3">
      <c r="A12" s="4"/>
      <c r="B12" s="44"/>
      <c r="C12" s="39"/>
      <c r="D12" s="39"/>
      <c r="E12" s="39"/>
      <c r="F12" s="39"/>
      <c r="G12" s="11" t="s">
        <v>22</v>
      </c>
      <c r="H12" s="11" t="s">
        <v>23</v>
      </c>
      <c r="I12" s="39"/>
      <c r="J12" s="39"/>
      <c r="K12" s="39"/>
      <c r="L12" s="39"/>
      <c r="M12" s="39"/>
      <c r="N12" s="39"/>
      <c r="O12" s="41"/>
      <c r="P12" s="4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3">
      <c r="A13" s="12"/>
      <c r="B13" s="13" t="s">
        <v>35</v>
      </c>
      <c r="C13" s="14" t="s">
        <v>45</v>
      </c>
      <c r="D13" s="14" t="s">
        <v>38</v>
      </c>
      <c r="E13" s="23" t="s">
        <v>43</v>
      </c>
      <c r="F13" s="14">
        <v>20</v>
      </c>
      <c r="G13" s="14">
        <v>16</v>
      </c>
      <c r="H13" s="14">
        <v>0</v>
      </c>
      <c r="I13" s="15"/>
      <c r="J13" s="14">
        <f t="shared" ref="J13:J20" si="0">(F13-SUM(G13:H13))-L13</f>
        <v>4</v>
      </c>
      <c r="K13" s="15"/>
      <c r="L13" s="14">
        <v>0</v>
      </c>
      <c r="M13" s="15">
        <f t="shared" ref="M13:M20" si="1">L13/F13</f>
        <v>0</v>
      </c>
      <c r="N13" s="14">
        <v>74</v>
      </c>
      <c r="O13" s="16">
        <f>16/20</f>
        <v>0.8</v>
      </c>
      <c r="P13" s="12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 x14ac:dyDescent="0.3">
      <c r="A14" s="12"/>
      <c r="B14" s="13" t="s">
        <v>35</v>
      </c>
      <c r="C14" s="14" t="s">
        <v>45</v>
      </c>
      <c r="D14" s="14" t="s">
        <v>39</v>
      </c>
      <c r="E14" s="23" t="s">
        <v>43</v>
      </c>
      <c r="F14" s="14">
        <v>18</v>
      </c>
      <c r="G14" s="14">
        <v>7</v>
      </c>
      <c r="H14" s="14">
        <v>0</v>
      </c>
      <c r="I14" s="15"/>
      <c r="J14" s="14">
        <f t="shared" si="0"/>
        <v>11</v>
      </c>
      <c r="K14" s="15"/>
      <c r="L14" s="14">
        <v>0</v>
      </c>
      <c r="M14" s="15">
        <f t="shared" si="1"/>
        <v>0</v>
      </c>
      <c r="N14" s="14">
        <v>32</v>
      </c>
      <c r="O14" s="16">
        <f>7/18</f>
        <v>0.3888888888888889</v>
      </c>
      <c r="P14" s="12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1" customHeight="1" x14ac:dyDescent="0.3">
      <c r="A15" s="12"/>
      <c r="B15" s="24" t="s">
        <v>36</v>
      </c>
      <c r="C15" s="25" t="s">
        <v>21</v>
      </c>
      <c r="D15" s="14" t="s">
        <v>40</v>
      </c>
      <c r="E15" s="23" t="s">
        <v>43</v>
      </c>
      <c r="F15" s="14">
        <v>25</v>
      </c>
      <c r="G15" s="14">
        <v>21</v>
      </c>
      <c r="H15" s="14">
        <v>0</v>
      </c>
      <c r="I15" s="15"/>
      <c r="J15" s="14">
        <f t="shared" si="0"/>
        <v>4</v>
      </c>
      <c r="K15" s="15"/>
      <c r="L15" s="14">
        <v>0</v>
      </c>
      <c r="M15" s="15">
        <f t="shared" si="1"/>
        <v>0</v>
      </c>
      <c r="N15" s="14">
        <v>73</v>
      </c>
      <c r="O15" s="16">
        <f>18/25</f>
        <v>0.72</v>
      </c>
      <c r="P15" s="12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1" customHeight="1" x14ac:dyDescent="0.3">
      <c r="A16" s="12"/>
      <c r="B16" s="24" t="s">
        <v>36</v>
      </c>
      <c r="C16" s="25" t="s">
        <v>45</v>
      </c>
      <c r="D16" s="14" t="s">
        <v>40</v>
      </c>
      <c r="E16" s="23" t="s">
        <v>43</v>
      </c>
      <c r="F16" s="14">
        <v>25</v>
      </c>
      <c r="G16" s="26">
        <v>19</v>
      </c>
      <c r="H16" s="14">
        <v>0</v>
      </c>
      <c r="I16" s="15"/>
      <c r="J16" s="14">
        <f t="shared" si="0"/>
        <v>6</v>
      </c>
      <c r="K16" s="15"/>
      <c r="L16" s="14">
        <v>0</v>
      </c>
      <c r="M16" s="15">
        <f t="shared" si="1"/>
        <v>0</v>
      </c>
      <c r="N16" s="14">
        <v>67</v>
      </c>
      <c r="O16" s="16">
        <f>19/26</f>
        <v>0.73076923076923073</v>
      </c>
      <c r="P16" s="12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21" customHeight="1" x14ac:dyDescent="0.3">
      <c r="A17" s="12"/>
      <c r="B17" s="24" t="s">
        <v>36</v>
      </c>
      <c r="C17" s="14" t="s">
        <v>21</v>
      </c>
      <c r="D17" s="14" t="s">
        <v>41</v>
      </c>
      <c r="E17" s="23" t="s">
        <v>43</v>
      </c>
      <c r="F17" s="14">
        <v>16</v>
      </c>
      <c r="G17" s="14">
        <v>13</v>
      </c>
      <c r="H17" s="14">
        <v>0</v>
      </c>
      <c r="I17" s="15"/>
      <c r="J17" s="14">
        <f t="shared" si="0"/>
        <v>3</v>
      </c>
      <c r="K17" s="15"/>
      <c r="L17" s="14">
        <v>0</v>
      </c>
      <c r="M17" s="15">
        <f t="shared" si="1"/>
        <v>0</v>
      </c>
      <c r="N17" s="14">
        <v>68</v>
      </c>
      <c r="O17" s="16">
        <f>13/16</f>
        <v>0.8125</v>
      </c>
      <c r="P17" s="12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1" customHeight="1" x14ac:dyDescent="0.3">
      <c r="A18" s="12"/>
      <c r="B18" s="24" t="s">
        <v>36</v>
      </c>
      <c r="C18" s="25" t="s">
        <v>45</v>
      </c>
      <c r="D18" s="14" t="s">
        <v>41</v>
      </c>
      <c r="E18" s="23" t="s">
        <v>43</v>
      </c>
      <c r="F18" s="14">
        <v>16</v>
      </c>
      <c r="G18" s="14">
        <v>15</v>
      </c>
      <c r="H18" s="14">
        <v>0</v>
      </c>
      <c r="I18" s="15"/>
      <c r="J18" s="14">
        <f t="shared" si="0"/>
        <v>1</v>
      </c>
      <c r="K18" s="15"/>
      <c r="L18" s="14">
        <v>0</v>
      </c>
      <c r="M18" s="15">
        <f t="shared" si="1"/>
        <v>0</v>
      </c>
      <c r="N18" s="14">
        <v>85</v>
      </c>
      <c r="O18" s="16">
        <f>14/16</f>
        <v>0.875</v>
      </c>
      <c r="P18" s="12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 x14ac:dyDescent="0.3">
      <c r="A19" s="12"/>
      <c r="B19" s="13" t="s">
        <v>37</v>
      </c>
      <c r="C19" s="14" t="s">
        <v>45</v>
      </c>
      <c r="D19" s="14" t="s">
        <v>42</v>
      </c>
      <c r="E19" s="23" t="s">
        <v>43</v>
      </c>
      <c r="F19" s="14">
        <v>12</v>
      </c>
      <c r="G19" s="14">
        <v>11</v>
      </c>
      <c r="H19" s="14">
        <v>0</v>
      </c>
      <c r="I19" s="15"/>
      <c r="J19" s="14">
        <f t="shared" si="0"/>
        <v>1</v>
      </c>
      <c r="K19" s="15"/>
      <c r="L19" s="14">
        <v>0</v>
      </c>
      <c r="M19" s="15">
        <f t="shared" si="1"/>
        <v>0</v>
      </c>
      <c r="N19" s="14">
        <v>72</v>
      </c>
      <c r="O19" s="16">
        <f>8/12</f>
        <v>0.66666666666666663</v>
      </c>
      <c r="P19" s="12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 x14ac:dyDescent="0.3">
      <c r="A20" s="12"/>
      <c r="B20" s="13" t="s">
        <v>37</v>
      </c>
      <c r="C20" s="14" t="s">
        <v>46</v>
      </c>
      <c r="D20" s="14" t="s">
        <v>42</v>
      </c>
      <c r="E20" s="23" t="s">
        <v>43</v>
      </c>
      <c r="F20" s="14">
        <v>12</v>
      </c>
      <c r="G20" s="14">
        <v>10</v>
      </c>
      <c r="H20" s="14">
        <v>0</v>
      </c>
      <c r="I20" s="15"/>
      <c r="J20" s="14">
        <f t="shared" si="0"/>
        <v>2</v>
      </c>
      <c r="K20" s="15"/>
      <c r="L20" s="14">
        <v>0</v>
      </c>
      <c r="M20" s="15">
        <f t="shared" si="1"/>
        <v>0</v>
      </c>
      <c r="N20" s="14">
        <v>69</v>
      </c>
      <c r="O20" s="16">
        <f>10/12</f>
        <v>0.83333333333333337</v>
      </c>
      <c r="P20" s="12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 x14ac:dyDescent="0.3">
      <c r="A21" s="12"/>
      <c r="B21" s="22"/>
      <c r="C21" s="14"/>
      <c r="D21" s="14"/>
      <c r="E21" s="14"/>
      <c r="F21" s="14"/>
      <c r="G21" s="14"/>
      <c r="H21" s="14"/>
      <c r="I21" s="15"/>
      <c r="J21" s="14"/>
      <c r="K21" s="15"/>
      <c r="L21" s="14"/>
      <c r="M21" s="15"/>
      <c r="N21" s="14"/>
      <c r="O21" s="16"/>
      <c r="P21" s="12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 x14ac:dyDescent="0.3">
      <c r="A22" s="12"/>
      <c r="B22" s="22"/>
      <c r="C22" s="14"/>
      <c r="D22" s="14"/>
      <c r="E22" s="14"/>
      <c r="F22" s="14"/>
      <c r="G22" s="14"/>
      <c r="H22" s="14"/>
      <c r="I22" s="15"/>
      <c r="J22" s="14"/>
      <c r="K22" s="15"/>
      <c r="L22" s="14"/>
      <c r="M22" s="15"/>
      <c r="N22" s="14"/>
      <c r="O22" s="16"/>
      <c r="P22" s="12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 x14ac:dyDescent="0.3">
      <c r="A23" s="12"/>
      <c r="B23" s="22"/>
      <c r="C23" s="14"/>
      <c r="D23" s="14"/>
      <c r="E23" s="14"/>
      <c r="F23" s="14"/>
      <c r="G23" s="14"/>
      <c r="H23" s="14"/>
      <c r="I23" s="15"/>
      <c r="J23" s="14"/>
      <c r="K23" s="15"/>
      <c r="L23" s="14"/>
      <c r="M23" s="15"/>
      <c r="N23" s="14"/>
      <c r="O23" s="16"/>
      <c r="P23" s="12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 x14ac:dyDescent="0.3">
      <c r="A24" s="12"/>
      <c r="B24" s="22"/>
      <c r="C24" s="14"/>
      <c r="D24" s="14"/>
      <c r="E24" s="14"/>
      <c r="F24" s="14"/>
      <c r="G24" s="14"/>
      <c r="H24" s="14"/>
      <c r="I24" s="15"/>
      <c r="J24" s="14"/>
      <c r="K24" s="15"/>
      <c r="L24" s="14"/>
      <c r="M24" s="15"/>
      <c r="N24" s="14"/>
      <c r="O24" s="16"/>
      <c r="P24" s="12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 x14ac:dyDescent="0.3">
      <c r="A25" s="12"/>
      <c r="B25" s="22"/>
      <c r="C25" s="14"/>
      <c r="D25" s="14"/>
      <c r="E25" s="14"/>
      <c r="F25" s="14"/>
      <c r="G25" s="14"/>
      <c r="H25" s="14"/>
      <c r="I25" s="15"/>
      <c r="J25" s="14"/>
      <c r="K25" s="15"/>
      <c r="L25" s="14"/>
      <c r="M25" s="15"/>
      <c r="N25" s="14"/>
      <c r="O25" s="16"/>
      <c r="P25" s="12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6.5" customHeight="1" x14ac:dyDescent="0.3">
      <c r="A26" s="12"/>
      <c r="B26" s="22"/>
      <c r="C26" s="14"/>
      <c r="D26" s="14"/>
      <c r="E26" s="14"/>
      <c r="F26" s="14"/>
      <c r="G26" s="14"/>
      <c r="H26" s="14"/>
      <c r="I26" s="15"/>
      <c r="J26" s="14"/>
      <c r="K26" s="15"/>
      <c r="L26" s="14"/>
      <c r="M26" s="15"/>
      <c r="N26" s="14"/>
      <c r="O26" s="16"/>
      <c r="P26" s="12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 x14ac:dyDescent="0.3">
      <c r="A27" s="4"/>
      <c r="B27" s="18" t="s">
        <v>24</v>
      </c>
      <c r="C27" s="19" t="s">
        <v>25</v>
      </c>
      <c r="D27" s="19" t="s">
        <v>25</v>
      </c>
      <c r="E27" s="19" t="s">
        <v>25</v>
      </c>
      <c r="F27" s="19">
        <f t="shared" ref="F27:H27" si="2">SUM(F13:F26)</f>
        <v>144</v>
      </c>
      <c r="G27" s="19">
        <f t="shared" si="2"/>
        <v>112</v>
      </c>
      <c r="H27" s="19">
        <f t="shared" si="2"/>
        <v>0</v>
      </c>
      <c r="I27" s="20">
        <f>SUM(G27:H27)/F27</f>
        <v>0.77777777777777779</v>
      </c>
      <c r="J27" s="19">
        <f t="shared" ref="J27" si="3">(F27-SUM(G27:H27))-L27</f>
        <v>32</v>
      </c>
      <c r="K27" s="20">
        <f t="shared" ref="K27" si="4">J27/F27</f>
        <v>0.22222222222222221</v>
      </c>
      <c r="L27" s="19">
        <f>SUM(L13:L26)</f>
        <v>0</v>
      </c>
      <c r="M27" s="20">
        <f t="shared" ref="M27" si="5">L27/F27</f>
        <v>0</v>
      </c>
      <c r="N27" s="19">
        <f t="shared" ref="N27:O27" si="6">AVERAGE(N13:N26)</f>
        <v>67.5</v>
      </c>
      <c r="O27" s="21">
        <f t="shared" si="6"/>
        <v>0.72839476495726496</v>
      </c>
      <c r="P27" s="4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3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4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0" customHeight="1" x14ac:dyDescent="0.3">
      <c r="A29" s="4"/>
      <c r="B29" s="42" t="s">
        <v>26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4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2">
    <mergeCell ref="N11:N12"/>
    <mergeCell ref="O11:O12"/>
    <mergeCell ref="B29:O29"/>
    <mergeCell ref="C7:D7"/>
    <mergeCell ref="B11:B12"/>
    <mergeCell ref="C11:C12"/>
    <mergeCell ref="D11:D12"/>
    <mergeCell ref="E11:E12"/>
    <mergeCell ref="F11:F12"/>
    <mergeCell ref="G11:H11"/>
    <mergeCell ref="C9:M9"/>
    <mergeCell ref="I11:I12"/>
    <mergeCell ref="J11:J12"/>
    <mergeCell ref="K11:K12"/>
    <mergeCell ref="L11:L12"/>
    <mergeCell ref="M11:M12"/>
    <mergeCell ref="B2:O2"/>
    <mergeCell ref="B4:O4"/>
    <mergeCell ref="B5:E5"/>
    <mergeCell ref="F5:I5"/>
    <mergeCell ref="J7:L7"/>
    <mergeCell ref="M7:O7"/>
  </mergeCells>
  <printOptions horizontalCentered="1"/>
  <pageMargins left="0.31496062992125984" right="0.31496062992125984" top="0.35433070866141736" bottom="1.0629921259842521" header="0" footer="0"/>
  <pageSetup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opLeftCell="B3" zoomScale="114" workbookViewId="0">
      <selection activeCell="O13" sqref="O13"/>
    </sheetView>
  </sheetViews>
  <sheetFormatPr baseColWidth="10" defaultColWidth="14.44140625" defaultRowHeight="15" customHeight="1" x14ac:dyDescent="0.3"/>
  <cols>
    <col min="1" max="1" width="1.6640625" customWidth="1"/>
    <col min="2" max="2" width="38.5546875" customWidth="1"/>
    <col min="3" max="3" width="4.6640625" customWidth="1"/>
    <col min="4" max="4" width="7.77734375" customWidth="1"/>
    <col min="5" max="5" width="21.88671875" customWidth="1"/>
    <col min="6" max="6" width="9.44140625" customWidth="1"/>
    <col min="7" max="13" width="7.5546875" customWidth="1"/>
    <col min="14" max="15" width="11.44140625" customWidth="1"/>
    <col min="16" max="16" width="1.6640625" customWidth="1"/>
    <col min="17" max="26" width="11.44140625" customWidth="1"/>
  </cols>
  <sheetData>
    <row r="1" spans="1:26" ht="9.75" customHeight="1" x14ac:dyDescent="0.3">
      <c r="A1" s="1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81" customHeight="1" x14ac:dyDescent="0.3">
      <c r="A2" s="1"/>
      <c r="B2" s="28" t="s">
        <v>29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3">
      <c r="A3" s="4"/>
      <c r="B3" s="5"/>
      <c r="C3" s="5"/>
      <c r="D3" s="5"/>
      <c r="E3" s="3"/>
      <c r="F3" s="5"/>
      <c r="G3" s="5"/>
      <c r="H3" s="5"/>
      <c r="I3" s="5"/>
      <c r="J3" s="5"/>
      <c r="K3" s="5"/>
      <c r="L3" s="5"/>
      <c r="M3" s="3"/>
      <c r="N3" s="3"/>
      <c r="O3" s="3"/>
      <c r="P3" s="4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3">
      <c r="A4" s="4"/>
      <c r="B4" s="31" t="s">
        <v>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3">
      <c r="A5" s="4"/>
      <c r="B5" s="33" t="s">
        <v>2</v>
      </c>
      <c r="C5" s="32"/>
      <c r="D5" s="32"/>
      <c r="E5" s="32"/>
      <c r="F5" s="34" t="str">
        <f>'1'!F5</f>
        <v>EN SISTEMAS COMPUTACIONALES</v>
      </c>
      <c r="G5" s="35"/>
      <c r="H5" s="35"/>
      <c r="I5" s="35"/>
      <c r="J5" s="6"/>
      <c r="K5" s="6"/>
      <c r="L5" s="6"/>
      <c r="M5" s="6"/>
      <c r="N5" s="6"/>
      <c r="O5" s="6"/>
      <c r="P5" s="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3"/>
      <c r="O6" s="3"/>
      <c r="P6" s="4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3">
      <c r="A7" s="4"/>
      <c r="B7" s="7" t="s">
        <v>3</v>
      </c>
      <c r="C7" s="37">
        <v>3</v>
      </c>
      <c r="D7" s="35"/>
      <c r="E7" s="8" t="s">
        <v>5</v>
      </c>
      <c r="F7" s="9">
        <f>'1'!F7</f>
        <v>5</v>
      </c>
      <c r="G7" s="3"/>
      <c r="H7" s="7" t="s">
        <v>6</v>
      </c>
      <c r="I7" s="9">
        <f>'1'!I7</f>
        <v>3</v>
      </c>
      <c r="J7" s="36" t="s">
        <v>7</v>
      </c>
      <c r="K7" s="32"/>
      <c r="L7" s="32"/>
      <c r="M7" s="37" t="str">
        <f>'1'!M7</f>
        <v>AGOSTO - DICIEMBRE 2025</v>
      </c>
      <c r="N7" s="35"/>
      <c r="O7" s="35"/>
      <c r="P7" s="4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3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3">
      <c r="A9" s="4"/>
      <c r="B9" s="7" t="s">
        <v>8</v>
      </c>
      <c r="C9" s="37" t="str">
        <f>'1'!C9</f>
        <v>MTI. ANGELINA MÁRQUEZ JIMÉNEZ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"/>
      <c r="O9" s="3"/>
      <c r="P9" s="4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3">
      <c r="A10" s="4"/>
      <c r="B10" s="3"/>
      <c r="C10" s="10"/>
      <c r="D10" s="10"/>
      <c r="E10" s="3"/>
      <c r="F10" s="10"/>
      <c r="G10" s="10"/>
      <c r="H10" s="10"/>
      <c r="I10" s="10"/>
      <c r="J10" s="10"/>
      <c r="K10" s="10"/>
      <c r="L10" s="10"/>
      <c r="M10" s="3"/>
      <c r="N10" s="3"/>
      <c r="O10" s="3"/>
      <c r="P10" s="4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3">
      <c r="A11" s="4"/>
      <c r="B11" s="43" t="s">
        <v>9</v>
      </c>
      <c r="C11" s="45" t="s">
        <v>10</v>
      </c>
      <c r="D11" s="45" t="s">
        <v>11</v>
      </c>
      <c r="E11" s="38" t="s">
        <v>12</v>
      </c>
      <c r="F11" s="38" t="s">
        <v>13</v>
      </c>
      <c r="G11" s="46" t="s">
        <v>14</v>
      </c>
      <c r="H11" s="47"/>
      <c r="I11" s="38" t="s">
        <v>15</v>
      </c>
      <c r="J11" s="38" t="s">
        <v>16</v>
      </c>
      <c r="K11" s="38" t="s">
        <v>17</v>
      </c>
      <c r="L11" s="38" t="s">
        <v>18</v>
      </c>
      <c r="M11" s="38" t="s">
        <v>19</v>
      </c>
      <c r="N11" s="38" t="s">
        <v>20</v>
      </c>
      <c r="O11" s="40" t="s">
        <v>21</v>
      </c>
      <c r="P11" s="4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3">
      <c r="A12" s="4"/>
      <c r="B12" s="44"/>
      <c r="C12" s="39"/>
      <c r="D12" s="39"/>
      <c r="E12" s="39"/>
      <c r="F12" s="39"/>
      <c r="G12" s="11" t="s">
        <v>22</v>
      </c>
      <c r="H12" s="11" t="s">
        <v>23</v>
      </c>
      <c r="I12" s="39"/>
      <c r="J12" s="39"/>
      <c r="K12" s="39"/>
      <c r="L12" s="39"/>
      <c r="M12" s="39"/>
      <c r="N12" s="39"/>
      <c r="O12" s="41"/>
      <c r="P12" s="4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" customHeight="1" x14ac:dyDescent="0.3">
      <c r="A13" s="12"/>
      <c r="B13" s="22" t="str">
        <f>'1'!B13</f>
        <v>GRAFICACIÓN</v>
      </c>
      <c r="C13" s="14" t="s">
        <v>46</v>
      </c>
      <c r="D13" s="14" t="str">
        <f>'1'!D13</f>
        <v>504 A</v>
      </c>
      <c r="E13" s="14" t="str">
        <f>'1'!E13</f>
        <v>ING. EN SISTEMAS COMP</v>
      </c>
      <c r="F13" s="14">
        <f>'1'!F13</f>
        <v>20</v>
      </c>
      <c r="G13" s="14">
        <v>17</v>
      </c>
      <c r="H13" s="14">
        <v>0</v>
      </c>
      <c r="I13" s="15">
        <f t="shared" ref="I13:I17" si="0">(G13+H13)/F13</f>
        <v>0.85</v>
      </c>
      <c r="J13" s="14">
        <f t="shared" ref="J13:J27" si="1">(F13-SUM(G13:H13))-L13</f>
        <v>3</v>
      </c>
      <c r="K13" s="15">
        <f t="shared" ref="K13:K27" si="2">J13/F13</f>
        <v>0.15</v>
      </c>
      <c r="L13" s="14"/>
      <c r="M13" s="15">
        <f t="shared" ref="M13:M27" si="3">L13/F13</f>
        <v>0</v>
      </c>
      <c r="N13" s="14">
        <v>81</v>
      </c>
      <c r="O13" s="16">
        <f>16/20</f>
        <v>0.8</v>
      </c>
      <c r="P13" s="12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27" customHeight="1" x14ac:dyDescent="0.3">
      <c r="A14" s="12"/>
      <c r="B14" s="22" t="str">
        <f>'1'!B14</f>
        <v>GRAFICACIÓN</v>
      </c>
      <c r="C14" s="14" t="s">
        <v>46</v>
      </c>
      <c r="D14" s="14" t="str">
        <f>'1'!D14</f>
        <v>504 B</v>
      </c>
      <c r="E14" s="14" t="str">
        <f>'1'!E14</f>
        <v>ING. EN SISTEMAS COMP</v>
      </c>
      <c r="F14" s="14">
        <f>'1'!F14</f>
        <v>18</v>
      </c>
      <c r="G14" s="14">
        <v>12</v>
      </c>
      <c r="H14" s="14">
        <v>0</v>
      </c>
      <c r="I14" s="15">
        <f t="shared" si="0"/>
        <v>0.66666666666666663</v>
      </c>
      <c r="J14" s="14">
        <f t="shared" si="1"/>
        <v>6</v>
      </c>
      <c r="K14" s="15">
        <f t="shared" si="2"/>
        <v>0.33333333333333331</v>
      </c>
      <c r="L14" s="14"/>
      <c r="M14" s="15">
        <f t="shared" si="3"/>
        <v>0</v>
      </c>
      <c r="N14" s="27">
        <v>52</v>
      </c>
      <c r="O14" s="16">
        <f>12/18</f>
        <v>0.66666666666666663</v>
      </c>
      <c r="P14" s="12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2.2" customHeight="1" x14ac:dyDescent="0.3">
      <c r="A15" s="12"/>
      <c r="B15" s="24" t="str">
        <f>'1'!B15</f>
        <v>CONMUTACIÓN Y ENRUTAMIENTO EN REDES DE DATOS</v>
      </c>
      <c r="C15" s="14" t="s">
        <v>46</v>
      </c>
      <c r="D15" s="14" t="str">
        <f>'1'!D15</f>
        <v>704 A</v>
      </c>
      <c r="E15" s="14" t="str">
        <f>'1'!E15</f>
        <v>ING. EN SISTEMAS COMP</v>
      </c>
      <c r="F15" s="14">
        <f>'1'!F15</f>
        <v>25</v>
      </c>
      <c r="G15" s="14">
        <v>24</v>
      </c>
      <c r="H15" s="14">
        <v>0</v>
      </c>
      <c r="I15" s="15">
        <f t="shared" si="0"/>
        <v>0.96</v>
      </c>
      <c r="J15" s="14">
        <f t="shared" si="1"/>
        <v>1</v>
      </c>
      <c r="K15" s="15">
        <f t="shared" si="2"/>
        <v>0.04</v>
      </c>
      <c r="L15" s="14"/>
      <c r="M15" s="15">
        <f t="shared" si="3"/>
        <v>0</v>
      </c>
      <c r="N15" s="27">
        <v>82</v>
      </c>
      <c r="O15" s="16">
        <f>15/25</f>
        <v>0.6</v>
      </c>
      <c r="P15" s="12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2.2" customHeight="1" x14ac:dyDescent="0.3">
      <c r="A16" s="12"/>
      <c r="B16" s="24" t="str">
        <f>'1'!B16</f>
        <v>CONMUTACIÓN Y ENRUTAMIENTO EN REDES DE DATOS</v>
      </c>
      <c r="C16" s="14" t="s">
        <v>46</v>
      </c>
      <c r="D16" s="14" t="str">
        <f>'1'!D16</f>
        <v>704 B</v>
      </c>
      <c r="E16" s="14" t="str">
        <f>'1'!E16</f>
        <v>ING. EN SISTEMAS COMP</v>
      </c>
      <c r="F16" s="14">
        <f>'1'!F16</f>
        <v>16</v>
      </c>
      <c r="G16" s="14">
        <v>12</v>
      </c>
      <c r="H16" s="14">
        <v>0</v>
      </c>
      <c r="I16" s="15">
        <f t="shared" si="0"/>
        <v>0.75</v>
      </c>
      <c r="J16" s="14">
        <f t="shared" si="1"/>
        <v>4</v>
      </c>
      <c r="K16" s="15">
        <f t="shared" si="2"/>
        <v>0.25</v>
      </c>
      <c r="L16" s="14"/>
      <c r="M16" s="15">
        <f t="shared" si="3"/>
        <v>0</v>
      </c>
      <c r="N16" s="14">
        <v>64</v>
      </c>
      <c r="O16" s="16">
        <f>12/16</f>
        <v>0.75</v>
      </c>
      <c r="P16" s="12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22.2" customHeight="1" x14ac:dyDescent="0.3">
      <c r="A17" s="12"/>
      <c r="B17" s="22" t="str">
        <f>'1'!B17</f>
        <v>ESTRUCTURA DE DATOS</v>
      </c>
      <c r="C17" s="14" t="s">
        <v>47</v>
      </c>
      <c r="D17" s="14" t="str">
        <f>'1'!D17</f>
        <v>304 B</v>
      </c>
      <c r="E17" s="14" t="str">
        <f>'1'!E17</f>
        <v>ING. EN SISTEMAS COMP</v>
      </c>
      <c r="F17" s="14">
        <f>'1'!F17</f>
        <v>12</v>
      </c>
      <c r="G17" s="14">
        <v>11</v>
      </c>
      <c r="H17" s="14">
        <v>0</v>
      </c>
      <c r="I17" s="15">
        <f t="shared" si="0"/>
        <v>0.91666666666666663</v>
      </c>
      <c r="J17" s="14">
        <f t="shared" si="1"/>
        <v>1</v>
      </c>
      <c r="K17" s="15">
        <f t="shared" si="2"/>
        <v>8.3333333333333329E-2</v>
      </c>
      <c r="L17" s="14"/>
      <c r="M17" s="15">
        <f t="shared" si="3"/>
        <v>0</v>
      </c>
      <c r="N17" s="27">
        <v>75</v>
      </c>
      <c r="O17" s="16">
        <f>8/12</f>
        <v>0.66666666666666663</v>
      </c>
      <c r="P17" s="12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customHeight="1" x14ac:dyDescent="0.3">
      <c r="A18" s="12"/>
      <c r="B18" s="22"/>
      <c r="C18" s="14"/>
      <c r="D18" s="14"/>
      <c r="E18" s="14"/>
      <c r="F18" s="14"/>
      <c r="G18" s="14"/>
      <c r="H18" s="14"/>
      <c r="I18" s="15"/>
      <c r="J18" s="14"/>
      <c r="K18" s="15"/>
      <c r="L18" s="14"/>
      <c r="M18" s="15"/>
      <c r="N18" s="14"/>
      <c r="O18" s="16"/>
      <c r="P18" s="12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 x14ac:dyDescent="0.3">
      <c r="A19" s="12"/>
      <c r="B19" s="22"/>
      <c r="C19" s="14"/>
      <c r="D19" s="14"/>
      <c r="E19" s="14"/>
      <c r="F19" s="14"/>
      <c r="G19" s="14"/>
      <c r="H19" s="14"/>
      <c r="I19" s="15"/>
      <c r="J19" s="14"/>
      <c r="K19" s="15"/>
      <c r="L19" s="14"/>
      <c r="M19" s="15"/>
      <c r="N19" s="14"/>
      <c r="O19" s="16"/>
      <c r="P19" s="12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 x14ac:dyDescent="0.3">
      <c r="A20" s="12"/>
      <c r="B20" s="22"/>
      <c r="C20" s="14"/>
      <c r="D20" s="14"/>
      <c r="E20" s="14"/>
      <c r="F20" s="14"/>
      <c r="G20" s="14"/>
      <c r="H20" s="14"/>
      <c r="I20" s="15"/>
      <c r="J20" s="14"/>
      <c r="K20" s="15"/>
      <c r="L20" s="14"/>
      <c r="M20" s="15"/>
      <c r="N20" s="14"/>
      <c r="O20" s="16"/>
      <c r="P20" s="12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 x14ac:dyDescent="0.3">
      <c r="A21" s="12"/>
      <c r="B21" s="22"/>
      <c r="C21" s="14"/>
      <c r="D21" s="14"/>
      <c r="E21" s="14"/>
      <c r="F21" s="14"/>
      <c r="G21" s="14"/>
      <c r="H21" s="14"/>
      <c r="I21" s="15"/>
      <c r="J21" s="14"/>
      <c r="K21" s="15"/>
      <c r="L21" s="14"/>
      <c r="M21" s="15"/>
      <c r="N21" s="14"/>
      <c r="O21" s="16"/>
      <c r="P21" s="12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 x14ac:dyDescent="0.3">
      <c r="A22" s="12"/>
      <c r="B22" s="22"/>
      <c r="C22" s="14"/>
      <c r="D22" s="14"/>
      <c r="E22" s="14"/>
      <c r="F22" s="14"/>
      <c r="G22" s="14"/>
      <c r="H22" s="14"/>
      <c r="I22" s="15"/>
      <c r="J22" s="14"/>
      <c r="K22" s="15"/>
      <c r="L22" s="14"/>
      <c r="M22" s="15"/>
      <c r="N22" s="14"/>
      <c r="O22" s="16"/>
      <c r="P22" s="12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 x14ac:dyDescent="0.3">
      <c r="A23" s="12"/>
      <c r="B23" s="22"/>
      <c r="C23" s="14"/>
      <c r="D23" s="14"/>
      <c r="E23" s="14"/>
      <c r="F23" s="14"/>
      <c r="G23" s="14"/>
      <c r="H23" s="14"/>
      <c r="I23" s="15"/>
      <c r="J23" s="14"/>
      <c r="K23" s="15"/>
      <c r="L23" s="14"/>
      <c r="M23" s="15"/>
      <c r="N23" s="14"/>
      <c r="O23" s="16"/>
      <c r="P23" s="12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 x14ac:dyDescent="0.3">
      <c r="A24" s="12"/>
      <c r="B24" s="22"/>
      <c r="C24" s="14"/>
      <c r="D24" s="14"/>
      <c r="E24" s="14"/>
      <c r="F24" s="14"/>
      <c r="G24" s="14"/>
      <c r="H24" s="14"/>
      <c r="I24" s="15"/>
      <c r="J24" s="14"/>
      <c r="K24" s="15"/>
      <c r="L24" s="14"/>
      <c r="M24" s="15"/>
      <c r="N24" s="14"/>
      <c r="O24" s="16"/>
      <c r="P24" s="12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 x14ac:dyDescent="0.3">
      <c r="A25" s="12"/>
      <c r="B25" s="22"/>
      <c r="C25" s="14"/>
      <c r="D25" s="14"/>
      <c r="E25" s="14"/>
      <c r="F25" s="14"/>
      <c r="G25" s="14"/>
      <c r="H25" s="14"/>
      <c r="I25" s="15"/>
      <c r="J25" s="14"/>
      <c r="K25" s="15"/>
      <c r="L25" s="14"/>
      <c r="M25" s="15"/>
      <c r="N25" s="14"/>
      <c r="O25" s="16"/>
      <c r="P25" s="12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6.5" customHeight="1" x14ac:dyDescent="0.3">
      <c r="A26" s="12"/>
      <c r="B26" s="22"/>
      <c r="C26" s="14"/>
      <c r="D26" s="14"/>
      <c r="E26" s="14"/>
      <c r="F26" s="14"/>
      <c r="G26" s="14"/>
      <c r="H26" s="14"/>
      <c r="I26" s="15"/>
      <c r="J26" s="14"/>
      <c r="K26" s="15"/>
      <c r="L26" s="14"/>
      <c r="M26" s="15"/>
      <c r="N26" s="14"/>
      <c r="O26" s="16"/>
      <c r="P26" s="12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 x14ac:dyDescent="0.3">
      <c r="A27" s="4"/>
      <c r="B27" s="18" t="s">
        <v>24</v>
      </c>
      <c r="C27" s="19" t="s">
        <v>25</v>
      </c>
      <c r="D27" s="19" t="s">
        <v>25</v>
      </c>
      <c r="E27" s="19" t="s">
        <v>25</v>
      </c>
      <c r="F27" s="19">
        <f t="shared" ref="F27:H27" si="4">SUM(F13:F26)</f>
        <v>91</v>
      </c>
      <c r="G27" s="19">
        <f t="shared" si="4"/>
        <v>76</v>
      </c>
      <c r="H27" s="19">
        <f t="shared" si="4"/>
        <v>0</v>
      </c>
      <c r="I27" s="20">
        <f>SUM(G27:H27)/F27</f>
        <v>0.8351648351648352</v>
      </c>
      <c r="J27" s="19">
        <f t="shared" si="1"/>
        <v>15</v>
      </c>
      <c r="K27" s="20">
        <f t="shared" si="2"/>
        <v>0.16483516483516483</v>
      </c>
      <c r="L27" s="19">
        <f>SUM(L13:L26)</f>
        <v>0</v>
      </c>
      <c r="M27" s="20">
        <f t="shared" si="3"/>
        <v>0</v>
      </c>
      <c r="N27" s="19">
        <f t="shared" ref="N27:O27" si="5">AVERAGE(N13:N26)</f>
        <v>70.8</v>
      </c>
      <c r="O27" s="21">
        <f t="shared" si="5"/>
        <v>0.69666666666666666</v>
      </c>
      <c r="P27" s="4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3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4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0" customHeight="1" x14ac:dyDescent="0.3">
      <c r="A29" s="4"/>
      <c r="B29" s="42" t="s">
        <v>26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4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2">
    <mergeCell ref="N11:N12"/>
    <mergeCell ref="O11:O12"/>
    <mergeCell ref="B29:O29"/>
    <mergeCell ref="C7:D7"/>
    <mergeCell ref="B11:B12"/>
    <mergeCell ref="C11:C12"/>
    <mergeCell ref="D11:D12"/>
    <mergeCell ref="E11:E12"/>
    <mergeCell ref="F11:F12"/>
    <mergeCell ref="G11:H11"/>
    <mergeCell ref="C9:M9"/>
    <mergeCell ref="I11:I12"/>
    <mergeCell ref="J11:J12"/>
    <mergeCell ref="K11:K12"/>
    <mergeCell ref="L11:L12"/>
    <mergeCell ref="M11:M12"/>
    <mergeCell ref="B2:O2"/>
    <mergeCell ref="B4:O4"/>
    <mergeCell ref="B5:E5"/>
    <mergeCell ref="F5:I5"/>
    <mergeCell ref="J7:L7"/>
    <mergeCell ref="M7:O7"/>
  </mergeCells>
  <printOptions horizontalCentered="1"/>
  <pageMargins left="0.31496062992125984" right="0.31496062992125984" top="0.35433070866141736" bottom="1.0629921259842521" header="0" footer="0"/>
  <pageSetup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abSelected="1" zoomScale="117" zoomScaleNormal="70" workbookViewId="0">
      <selection activeCell="M13" sqref="M13"/>
    </sheetView>
  </sheetViews>
  <sheetFormatPr baseColWidth="10" defaultColWidth="14.44140625" defaultRowHeight="15" customHeight="1" x14ac:dyDescent="0.3"/>
  <cols>
    <col min="1" max="1" width="1.6640625" customWidth="1"/>
    <col min="2" max="2" width="38.5546875" customWidth="1"/>
    <col min="3" max="3" width="4.6640625" customWidth="1"/>
    <col min="4" max="4" width="5.5546875" customWidth="1"/>
    <col min="5" max="5" width="21.88671875" customWidth="1"/>
    <col min="6" max="6" width="9.44140625" customWidth="1"/>
    <col min="7" max="13" width="7.5546875" customWidth="1"/>
    <col min="14" max="15" width="11.44140625" customWidth="1"/>
    <col min="16" max="16" width="1.6640625" customWidth="1"/>
    <col min="17" max="26" width="11.44140625" customWidth="1"/>
  </cols>
  <sheetData>
    <row r="1" spans="1:26" ht="9.75" customHeight="1" x14ac:dyDescent="0.3">
      <c r="A1" s="1"/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81.75" customHeight="1" x14ac:dyDescent="0.3">
      <c r="A2" s="1"/>
      <c r="B2" s="28" t="s">
        <v>30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1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3">
      <c r="A3" s="4"/>
      <c r="B3" s="5"/>
      <c r="C3" s="5"/>
      <c r="D3" s="5"/>
      <c r="E3" s="3"/>
      <c r="F3" s="5"/>
      <c r="G3" s="5"/>
      <c r="H3" s="5"/>
      <c r="I3" s="5"/>
      <c r="J3" s="5"/>
      <c r="K3" s="5"/>
      <c r="L3" s="5"/>
      <c r="M3" s="3"/>
      <c r="N3" s="3"/>
      <c r="O3" s="3"/>
      <c r="P3" s="4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3">
      <c r="A4" s="4"/>
      <c r="B4" s="31" t="s">
        <v>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4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3">
      <c r="A5" s="4"/>
      <c r="B5" s="33" t="s">
        <v>2</v>
      </c>
      <c r="C5" s="32"/>
      <c r="D5" s="32"/>
      <c r="E5" s="32"/>
      <c r="F5" s="34" t="str">
        <f>'1'!F5</f>
        <v>EN SISTEMAS COMPUTACIONALES</v>
      </c>
      <c r="G5" s="35"/>
      <c r="H5" s="35"/>
      <c r="I5" s="35"/>
      <c r="J5" s="6"/>
      <c r="K5" s="6"/>
      <c r="L5" s="6"/>
      <c r="M5" s="6"/>
      <c r="N5" s="6"/>
      <c r="O5" s="6"/>
      <c r="P5" s="4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3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3"/>
      <c r="O6" s="3"/>
      <c r="P6" s="4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3">
      <c r="A7" s="4"/>
      <c r="B7" s="7" t="s">
        <v>3</v>
      </c>
      <c r="C7" s="37" t="s">
        <v>31</v>
      </c>
      <c r="D7" s="35"/>
      <c r="E7" s="8" t="s">
        <v>5</v>
      </c>
      <c r="F7" s="9">
        <f>'1'!F7</f>
        <v>5</v>
      </c>
      <c r="G7" s="3"/>
      <c r="H7" s="7" t="s">
        <v>6</v>
      </c>
      <c r="I7" s="9">
        <f>'1'!I7</f>
        <v>3</v>
      </c>
      <c r="J7" s="36" t="s">
        <v>7</v>
      </c>
      <c r="K7" s="32"/>
      <c r="L7" s="32"/>
      <c r="M7" s="37" t="str">
        <f>'1'!M7</f>
        <v>AGOSTO - DICIEMBRE 2025</v>
      </c>
      <c r="N7" s="35"/>
      <c r="O7" s="35"/>
      <c r="P7" s="4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3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4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3">
      <c r="A9" s="4"/>
      <c r="B9" s="7" t="s">
        <v>8</v>
      </c>
      <c r="C9" s="37" t="str">
        <f>'1'!C9</f>
        <v>MTI. ANGELINA MÁRQUEZ JIMÉNEZ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"/>
      <c r="O9" s="3"/>
      <c r="P9" s="4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3">
      <c r="A10" s="4"/>
      <c r="B10" s="3"/>
      <c r="C10" s="10"/>
      <c r="D10" s="10"/>
      <c r="E10" s="3"/>
      <c r="F10" s="10"/>
      <c r="G10" s="10"/>
      <c r="H10" s="10"/>
      <c r="I10" s="10"/>
      <c r="J10" s="10"/>
      <c r="K10" s="10"/>
      <c r="L10" s="10"/>
      <c r="M10" s="3"/>
      <c r="N10" s="3"/>
      <c r="O10" s="3"/>
      <c r="P10" s="4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3">
      <c r="A11" s="4"/>
      <c r="B11" s="43" t="s">
        <v>9</v>
      </c>
      <c r="C11" s="45" t="s">
        <v>10</v>
      </c>
      <c r="D11" s="45" t="s">
        <v>11</v>
      </c>
      <c r="E11" s="38" t="s">
        <v>12</v>
      </c>
      <c r="F11" s="38" t="s">
        <v>13</v>
      </c>
      <c r="G11" s="46" t="s">
        <v>14</v>
      </c>
      <c r="H11" s="47"/>
      <c r="I11" s="38" t="s">
        <v>15</v>
      </c>
      <c r="J11" s="38" t="s">
        <v>16</v>
      </c>
      <c r="K11" s="38" t="s">
        <v>17</v>
      </c>
      <c r="L11" s="38" t="s">
        <v>18</v>
      </c>
      <c r="M11" s="38" t="s">
        <v>19</v>
      </c>
      <c r="N11" s="38" t="s">
        <v>20</v>
      </c>
      <c r="O11" s="40" t="s">
        <v>21</v>
      </c>
      <c r="P11" s="4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3">
      <c r="A12" s="4"/>
      <c r="B12" s="44"/>
      <c r="C12" s="39"/>
      <c r="D12" s="39"/>
      <c r="E12" s="39"/>
      <c r="F12" s="39"/>
      <c r="G12" s="11" t="s">
        <v>22</v>
      </c>
      <c r="H12" s="11" t="s">
        <v>23</v>
      </c>
      <c r="I12" s="39"/>
      <c r="J12" s="39"/>
      <c r="K12" s="39"/>
      <c r="L12" s="39"/>
      <c r="M12" s="39"/>
      <c r="N12" s="39"/>
      <c r="O12" s="41"/>
      <c r="P12" s="4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3">
      <c r="A13" s="12"/>
      <c r="B13" s="22" t="str">
        <f>'1'!B13</f>
        <v>GRAFICACIÓN</v>
      </c>
      <c r="C13" s="14" t="s">
        <v>48</v>
      </c>
      <c r="D13" s="14" t="str">
        <f>'1'!D13</f>
        <v>504 A</v>
      </c>
      <c r="E13" s="14" t="str">
        <f>'1'!E13</f>
        <v>ING. EN SISTEMAS COMP</v>
      </c>
      <c r="F13" s="14">
        <v>19</v>
      </c>
      <c r="G13" s="14">
        <v>16</v>
      </c>
      <c r="H13" s="14">
        <v>1</v>
      </c>
      <c r="I13" s="15">
        <f t="shared" ref="I13:I17" si="0">(G13+H13)/F13</f>
        <v>0.89473684210526316</v>
      </c>
      <c r="J13" s="14">
        <v>1</v>
      </c>
      <c r="K13" s="15">
        <f t="shared" ref="K13:K27" si="1">J13/F13</f>
        <v>5.2631578947368418E-2</v>
      </c>
      <c r="L13" s="14">
        <v>1</v>
      </c>
      <c r="M13" s="15">
        <f t="shared" ref="M13:M27" si="2">L13/F13</f>
        <v>5.2631578947368418E-2</v>
      </c>
      <c r="N13" s="14">
        <v>82</v>
      </c>
      <c r="O13" s="16">
        <f>16/19</f>
        <v>0.84210526315789469</v>
      </c>
      <c r="P13" s="12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 x14ac:dyDescent="0.3">
      <c r="A14" s="12"/>
      <c r="B14" s="22" t="str">
        <f>'1'!B14</f>
        <v>GRAFICACIÓN</v>
      </c>
      <c r="C14" s="14" t="s">
        <v>48</v>
      </c>
      <c r="D14" s="14" t="str">
        <f>'1'!D14</f>
        <v>504 B</v>
      </c>
      <c r="E14" s="14" t="str">
        <f>'1'!E14</f>
        <v>ING. EN SISTEMAS COMP</v>
      </c>
      <c r="F14" s="14">
        <f>'1'!F14</f>
        <v>18</v>
      </c>
      <c r="G14" s="14">
        <v>7</v>
      </c>
      <c r="H14" s="14">
        <v>9</v>
      </c>
      <c r="I14" s="15">
        <f t="shared" si="0"/>
        <v>0.88888888888888884</v>
      </c>
      <c r="J14" s="14">
        <f t="shared" ref="J13:J27" si="3">(F14-SUM(G14:H14))-L14</f>
        <v>2</v>
      </c>
      <c r="K14" s="15">
        <f t="shared" si="1"/>
        <v>0.1111111111111111</v>
      </c>
      <c r="L14" s="14">
        <v>0</v>
      </c>
      <c r="M14" s="15">
        <f t="shared" si="2"/>
        <v>0</v>
      </c>
      <c r="N14" s="14">
        <v>71</v>
      </c>
      <c r="O14" s="16">
        <f>16/18</f>
        <v>0.88888888888888884</v>
      </c>
      <c r="P14" s="12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2.2" customHeight="1" x14ac:dyDescent="0.3">
      <c r="A15" s="12"/>
      <c r="B15" s="22" t="str">
        <f>'1'!B15</f>
        <v>CONMUTACIÓN Y ENRUTAMIENTO EN REDES DE DATOS</v>
      </c>
      <c r="C15" s="14" t="s">
        <v>48</v>
      </c>
      <c r="D15" s="14" t="str">
        <f>'1'!D15</f>
        <v>704 A</v>
      </c>
      <c r="E15" s="14" t="str">
        <f>'1'!E15</f>
        <v>ING. EN SISTEMAS COMP</v>
      </c>
      <c r="F15" s="14">
        <f>'1'!F15</f>
        <v>25</v>
      </c>
      <c r="G15" s="14">
        <v>17</v>
      </c>
      <c r="H15" s="14">
        <v>6</v>
      </c>
      <c r="I15" s="15">
        <f t="shared" si="0"/>
        <v>0.92</v>
      </c>
      <c r="J15" s="14">
        <f t="shared" si="3"/>
        <v>2</v>
      </c>
      <c r="K15" s="15">
        <f t="shared" si="1"/>
        <v>0.08</v>
      </c>
      <c r="L15" s="14">
        <v>0</v>
      </c>
      <c r="M15" s="15">
        <f t="shared" si="2"/>
        <v>0</v>
      </c>
      <c r="N15" s="14">
        <v>79</v>
      </c>
      <c r="O15" s="16">
        <f>19/25</f>
        <v>0.76</v>
      </c>
      <c r="P15" s="12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5.8" customHeight="1" x14ac:dyDescent="0.3">
      <c r="A16" s="12"/>
      <c r="B16" s="22" t="str">
        <f>'1'!B16</f>
        <v>CONMUTACIÓN Y ENRUTAMIENTO EN REDES DE DATOS</v>
      </c>
      <c r="C16" s="14" t="s">
        <v>48</v>
      </c>
      <c r="D16" s="14" t="str">
        <f>'1'!D16</f>
        <v>704 B</v>
      </c>
      <c r="E16" s="14" t="str">
        <f>'1'!E16</f>
        <v>ING. EN SISTEMAS COMP</v>
      </c>
      <c r="F16" s="14">
        <f>'1'!F16</f>
        <v>16</v>
      </c>
      <c r="G16" s="14">
        <v>12</v>
      </c>
      <c r="H16" s="14">
        <v>3</v>
      </c>
      <c r="I16" s="15">
        <f t="shared" si="0"/>
        <v>0.9375</v>
      </c>
      <c r="J16" s="14">
        <f t="shared" si="3"/>
        <v>1</v>
      </c>
      <c r="K16" s="15">
        <f t="shared" si="1"/>
        <v>6.25E-2</v>
      </c>
      <c r="L16" s="14">
        <v>0</v>
      </c>
      <c r="M16" s="15">
        <f t="shared" si="2"/>
        <v>0</v>
      </c>
      <c r="N16" s="14">
        <v>80</v>
      </c>
      <c r="O16" s="16">
        <f>11/16</f>
        <v>0.6875</v>
      </c>
      <c r="P16" s="12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customHeight="1" x14ac:dyDescent="0.3">
      <c r="A17" s="12"/>
      <c r="B17" s="22" t="str">
        <f>'1'!B17</f>
        <v>ESTRUCTURA DE DATOS</v>
      </c>
      <c r="C17" s="14" t="s">
        <v>48</v>
      </c>
      <c r="D17" s="14" t="str">
        <f>'1'!D17</f>
        <v>304 B</v>
      </c>
      <c r="E17" s="14" t="str">
        <f>'1'!E17</f>
        <v>ING. EN SISTEMAS COMP</v>
      </c>
      <c r="F17" s="14">
        <f>'1'!F17</f>
        <v>12</v>
      </c>
      <c r="G17" s="14">
        <v>8</v>
      </c>
      <c r="H17" s="14">
        <v>1</v>
      </c>
      <c r="I17" s="15">
        <f t="shared" si="0"/>
        <v>0.75</v>
      </c>
      <c r="J17" s="14">
        <f t="shared" si="3"/>
        <v>3</v>
      </c>
      <c r="K17" s="15">
        <f t="shared" si="1"/>
        <v>0.25</v>
      </c>
      <c r="L17" s="14">
        <v>0</v>
      </c>
      <c r="M17" s="15">
        <f t="shared" si="2"/>
        <v>0</v>
      </c>
      <c r="N17" s="14">
        <v>62</v>
      </c>
      <c r="O17" s="16">
        <f>9/12</f>
        <v>0.75</v>
      </c>
      <c r="P17" s="12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customHeight="1" x14ac:dyDescent="0.3">
      <c r="A18" s="12"/>
      <c r="B18" s="22"/>
      <c r="C18" s="14"/>
      <c r="D18" s="14"/>
      <c r="E18" s="14"/>
      <c r="F18" s="14"/>
      <c r="G18" s="14"/>
      <c r="H18" s="14"/>
      <c r="I18" s="15"/>
      <c r="J18" s="14"/>
      <c r="K18" s="15"/>
      <c r="L18" s="14"/>
      <c r="M18" s="15"/>
      <c r="N18" s="14"/>
      <c r="O18" s="16"/>
      <c r="P18" s="12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 x14ac:dyDescent="0.3">
      <c r="A19" s="12"/>
      <c r="B19" s="22"/>
      <c r="C19" s="14"/>
      <c r="D19" s="14"/>
      <c r="E19" s="14"/>
      <c r="F19" s="14"/>
      <c r="G19" s="14"/>
      <c r="H19" s="14"/>
      <c r="I19" s="15"/>
      <c r="J19" s="14"/>
      <c r="K19" s="15"/>
      <c r="L19" s="14"/>
      <c r="M19" s="15"/>
      <c r="N19" s="14"/>
      <c r="O19" s="16"/>
      <c r="P19" s="12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 x14ac:dyDescent="0.3">
      <c r="A20" s="12"/>
      <c r="B20" s="22"/>
      <c r="C20" s="14"/>
      <c r="D20" s="14"/>
      <c r="E20" s="14"/>
      <c r="F20" s="14"/>
      <c r="G20" s="14"/>
      <c r="H20" s="14"/>
      <c r="I20" s="15"/>
      <c r="J20" s="14"/>
      <c r="K20" s="15"/>
      <c r="L20" s="14"/>
      <c r="M20" s="15"/>
      <c r="N20" s="14"/>
      <c r="O20" s="16"/>
      <c r="P20" s="12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 x14ac:dyDescent="0.3">
      <c r="A21" s="12"/>
      <c r="B21" s="22"/>
      <c r="C21" s="14"/>
      <c r="D21" s="14"/>
      <c r="E21" s="14"/>
      <c r="F21" s="14"/>
      <c r="G21" s="14"/>
      <c r="H21" s="14"/>
      <c r="I21" s="15"/>
      <c r="J21" s="14"/>
      <c r="K21" s="15"/>
      <c r="L21" s="14"/>
      <c r="M21" s="15"/>
      <c r="N21" s="14"/>
      <c r="O21" s="16"/>
      <c r="P21" s="12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 x14ac:dyDescent="0.3">
      <c r="A22" s="12"/>
      <c r="B22" s="22"/>
      <c r="C22" s="14"/>
      <c r="D22" s="14"/>
      <c r="E22" s="14"/>
      <c r="F22" s="14"/>
      <c r="G22" s="14"/>
      <c r="H22" s="14"/>
      <c r="I22" s="15"/>
      <c r="J22" s="14"/>
      <c r="K22" s="15"/>
      <c r="L22" s="14"/>
      <c r="M22" s="15"/>
      <c r="N22" s="14"/>
      <c r="O22" s="16"/>
      <c r="P22" s="12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 x14ac:dyDescent="0.3">
      <c r="A23" s="12"/>
      <c r="B23" s="22"/>
      <c r="C23" s="14"/>
      <c r="D23" s="14"/>
      <c r="E23" s="14"/>
      <c r="F23" s="14"/>
      <c r="G23" s="14"/>
      <c r="H23" s="14"/>
      <c r="I23" s="15"/>
      <c r="J23" s="14"/>
      <c r="K23" s="15"/>
      <c r="L23" s="14"/>
      <c r="M23" s="15"/>
      <c r="N23" s="14"/>
      <c r="O23" s="16"/>
      <c r="P23" s="12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 x14ac:dyDescent="0.3">
      <c r="A24" s="12"/>
      <c r="B24" s="22"/>
      <c r="C24" s="14"/>
      <c r="D24" s="14"/>
      <c r="E24" s="14"/>
      <c r="F24" s="14"/>
      <c r="G24" s="14"/>
      <c r="H24" s="14"/>
      <c r="I24" s="15"/>
      <c r="J24" s="14"/>
      <c r="K24" s="15"/>
      <c r="L24" s="14"/>
      <c r="M24" s="15"/>
      <c r="N24" s="14"/>
      <c r="O24" s="16"/>
      <c r="P24" s="12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 x14ac:dyDescent="0.3">
      <c r="A25" s="12"/>
      <c r="B25" s="22"/>
      <c r="C25" s="14"/>
      <c r="D25" s="14"/>
      <c r="E25" s="14"/>
      <c r="F25" s="14"/>
      <c r="G25" s="14"/>
      <c r="H25" s="14"/>
      <c r="I25" s="15"/>
      <c r="J25" s="14"/>
      <c r="K25" s="15"/>
      <c r="L25" s="14"/>
      <c r="M25" s="15"/>
      <c r="N25" s="14"/>
      <c r="O25" s="16"/>
      <c r="P25" s="12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6.5" customHeight="1" x14ac:dyDescent="0.3">
      <c r="A26" s="12"/>
      <c r="B26" s="22"/>
      <c r="C26" s="14"/>
      <c r="D26" s="14"/>
      <c r="E26" s="14"/>
      <c r="F26" s="14"/>
      <c r="G26" s="14"/>
      <c r="H26" s="14"/>
      <c r="I26" s="15"/>
      <c r="J26" s="14"/>
      <c r="K26" s="15"/>
      <c r="L26" s="14"/>
      <c r="M26" s="15"/>
      <c r="N26" s="14"/>
      <c r="O26" s="16"/>
      <c r="P26" s="12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 x14ac:dyDescent="0.3">
      <c r="A27" s="4"/>
      <c r="B27" s="18" t="s">
        <v>24</v>
      </c>
      <c r="C27" s="19" t="s">
        <v>25</v>
      </c>
      <c r="D27" s="19" t="s">
        <v>25</v>
      </c>
      <c r="E27" s="19" t="s">
        <v>25</v>
      </c>
      <c r="F27" s="19">
        <f t="shared" ref="F27:H27" si="4">SUM(F13:F26)</f>
        <v>90</v>
      </c>
      <c r="G27" s="19">
        <f t="shared" si="4"/>
        <v>60</v>
      </c>
      <c r="H27" s="19">
        <f t="shared" si="4"/>
        <v>20</v>
      </c>
      <c r="I27" s="20">
        <f>SUM(G27:H27)/F27</f>
        <v>0.88888888888888884</v>
      </c>
      <c r="J27" s="19">
        <f t="shared" si="3"/>
        <v>9</v>
      </c>
      <c r="K27" s="20">
        <f t="shared" si="1"/>
        <v>0.1</v>
      </c>
      <c r="L27" s="19">
        <f>SUM(L13:L26)</f>
        <v>1</v>
      </c>
      <c r="M27" s="20">
        <f t="shared" si="2"/>
        <v>1.1111111111111112E-2</v>
      </c>
      <c r="N27" s="19">
        <f t="shared" ref="N27:O27" si="5">AVERAGE(N13:N26)</f>
        <v>74.8</v>
      </c>
      <c r="O27" s="21">
        <f t="shared" si="5"/>
        <v>0.78569883040935673</v>
      </c>
      <c r="P27" s="4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3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4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0" customHeight="1" x14ac:dyDescent="0.3">
      <c r="A29" s="4"/>
      <c r="B29" s="42" t="s">
        <v>26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4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2">
    <mergeCell ref="N11:N12"/>
    <mergeCell ref="O11:O12"/>
    <mergeCell ref="B29:O29"/>
    <mergeCell ref="C7:D7"/>
    <mergeCell ref="B11:B12"/>
    <mergeCell ref="C11:C12"/>
    <mergeCell ref="D11:D12"/>
    <mergeCell ref="E11:E12"/>
    <mergeCell ref="F11:F12"/>
    <mergeCell ref="G11:H11"/>
    <mergeCell ref="C9:M9"/>
    <mergeCell ref="I11:I12"/>
    <mergeCell ref="J11:J12"/>
    <mergeCell ref="K11:K12"/>
    <mergeCell ref="L11:L12"/>
    <mergeCell ref="M11:M12"/>
    <mergeCell ref="B2:O2"/>
    <mergeCell ref="B4:O4"/>
    <mergeCell ref="B5:E5"/>
    <mergeCell ref="F5:I5"/>
    <mergeCell ref="J7:L7"/>
    <mergeCell ref="M7:O7"/>
  </mergeCells>
  <pageMargins left="0.70866141732283472" right="0.70866141732283472" top="0.74803149606299213" bottom="1.0512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AMJ _</dc:creator>
  <cp:lastModifiedBy>YO</cp:lastModifiedBy>
  <dcterms:created xsi:type="dcterms:W3CDTF">2025-12-30T03:00:48Z</dcterms:created>
  <dcterms:modified xsi:type="dcterms:W3CDTF">2026-01-08T15:53:54Z</dcterms:modified>
</cp:coreProperties>
</file>