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jgme\Downloads\"/>
    </mc:Choice>
  </mc:AlternateContent>
  <xr:revisionPtr revIDLastSave="0" documentId="13_ncr:1_{CB61ED2B-945C-4322-900F-C802D2D26DDE}" xr6:coauthVersionLast="47" xr6:coauthVersionMax="47" xr10:uidLastSave="{00000000-0000-0000-0000-000000000000}"/>
  <bookViews>
    <workbookView xWindow="345" yWindow="390" windowWidth="17415" windowHeight="10635" activeTab="3" xr2:uid="{00000000-000D-0000-FFFF-FFFF00000000}"/>
  </bookViews>
  <sheets>
    <sheet name="1" sheetId="32" r:id="rId1"/>
    <sheet name="2" sheetId="27" r:id="rId2"/>
    <sheet name="3" sheetId="26" r:id="rId3"/>
    <sheet name="Final" sheetId="33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33" l="1"/>
  <c r="I16" i="33"/>
  <c r="I15" i="33"/>
  <c r="O15" i="33"/>
  <c r="O14" i="33"/>
  <c r="O16" i="33"/>
  <c r="K14" i="33"/>
  <c r="K15" i="33"/>
  <c r="K16" i="33"/>
  <c r="O13" i="33"/>
  <c r="K13" i="33"/>
  <c r="I13" i="33"/>
  <c r="O25" i="33" l="1"/>
  <c r="N25" i="33"/>
  <c r="L25" i="33"/>
  <c r="H25" i="33"/>
  <c r="G25" i="33"/>
  <c r="F25" i="33"/>
  <c r="J15" i="32"/>
  <c r="F27" i="32"/>
  <c r="G27" i="32"/>
  <c r="H27" i="32"/>
  <c r="I27" i="32"/>
  <c r="L27" i="32"/>
  <c r="J27" i="32" s="1"/>
  <c r="K27" i="32" s="1"/>
  <c r="N27" i="32"/>
  <c r="O27" i="32"/>
  <c r="J25" i="33" l="1"/>
  <c r="K25" i="33" s="1"/>
  <c r="I25" i="33"/>
  <c r="M25" i="33"/>
  <c r="M27" i="32"/>
  <c r="J16" i="26" l="1"/>
  <c r="C9" i="27"/>
  <c r="F5" i="27"/>
  <c r="M7" i="27"/>
  <c r="I7" i="27"/>
  <c r="F7" i="27"/>
  <c r="B14" i="27"/>
  <c r="D14" i="27"/>
  <c r="E14" i="27"/>
  <c r="B15" i="27"/>
  <c r="D15" i="27"/>
  <c r="E15" i="27"/>
  <c r="F15" i="27"/>
  <c r="J15" i="27" s="1"/>
  <c r="B16" i="27"/>
  <c r="D16" i="27"/>
  <c r="E16" i="27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J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J15" i="26"/>
  <c r="M17" i="27" l="1"/>
  <c r="M21" i="27"/>
  <c r="J19" i="27"/>
  <c r="K19" i="27" s="1"/>
  <c r="M22" i="27"/>
  <c r="J26" i="27"/>
  <c r="K26" i="27" s="1"/>
  <c r="I24" i="27"/>
  <c r="M15" i="27"/>
  <c r="M20" i="27"/>
  <c r="M24" i="27"/>
  <c r="J16" i="27"/>
  <c r="M19" i="27"/>
  <c r="I23" i="27"/>
  <c r="M27" i="26"/>
  <c r="J23" i="27"/>
  <c r="K23" i="27" s="1"/>
  <c r="J27" i="26"/>
  <c r="K27" i="26" s="1"/>
  <c r="I18" i="27"/>
  <c r="M26" i="27"/>
  <c r="J18" i="27"/>
  <c r="K18" i="27" s="1"/>
  <c r="I22" i="27"/>
  <c r="M25" i="27"/>
  <c r="M13" i="27"/>
  <c r="M16" i="27"/>
  <c r="I20" i="27"/>
  <c r="I27" i="26"/>
  <c r="I21" i="27"/>
  <c r="I25" i="27"/>
  <c r="I17" i="27"/>
  <c r="F27" i="27"/>
  <c r="J27" i="27" s="1"/>
  <c r="K27" i="27" s="1"/>
  <c r="I27" i="27" l="1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35250F7F-77B4-47BB-A920-F54F3AB3BD3A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<sst xmlns="http://schemas.openxmlformats.org/spreadsheetml/2006/main" count="173" uniqueCount="43">
  <si>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</si>
  <si>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</si>
  <si>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</si>
  <si>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</si>
  <si>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</si>
  <si>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</si>
  <si>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</si>
  <si>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</si>
  <si>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</si>
  <si>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</si>
  <si>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</si>
  <si>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</si>
  <si>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</si>
  <si>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</si>
  <si>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</si>
  <si>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</si>
  <si>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</si>
  <si>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</si>
  <si>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</si>
  <si>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</si>
  <si>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</si>
  <si>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</si>
  <si>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</si>
  <si>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</si>
  <si>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</si>
  <si>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</si>
  <si>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</si>
  <si>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</si>
  <si>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</si>
  <si>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t>AMBIENTAL</t>
  </si>
  <si>
    <t>FRANCISCO JOSÉ GÓMEZ MARÍN</t>
  </si>
  <si>
    <t>BIOLOGÍA</t>
  </si>
  <si>
    <t>DISEÑO DE EXPERIMENTOS AMBIENTALES</t>
  </si>
  <si>
    <t>ECONOMÍA AMBIENTAL</t>
  </si>
  <si>
    <t>TALLER DE INVESTIGACIÓN II</t>
  </si>
  <si>
    <t>AGOSTO - DICIEMBRE 2025</t>
  </si>
  <si>
    <t>IAMB</t>
  </si>
  <si>
    <t>II</t>
  </si>
  <si>
    <t>NE</t>
  </si>
  <si>
    <t>III</t>
  </si>
  <si>
    <t>IV</t>
  </si>
  <si>
    <t>SE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</si>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</sst>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2" name="Imagen 1">
          <a:extLst>
            <a:ext uri="{FF2B5EF4-FFF2-40B4-BE49-F238E27FC236}">
              <a16:creationId xmlns:a16="http://schemas.microsoft.com/office/drawing/2014/main" id="{05E82822-A396-46E5-A3B8-11184CF9A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2596" y="378662"/>
          <a:ext cx="1621054" cy="692325"/>
        </a:xfrm>
        <a:prstGeom prst="rect">
          <a:avLst/>
        </a:prstGeom>
      </xdr:spPr>
    </xdr:pic>
    <xdr:clientData/>
  </xdr:oneCellAnchor>
  <xdr:oneCellAnchor>
    <xdr:from>
      <xdr:col>12</xdr:col>
      <xdr:colOff>314325</xdr:colOff>
      <xdr:row>1</xdr:row>
      <xdr:rowOff>200025</xdr:rowOff>
    </xdr:from>
    <xdr:ext cx="1351514" cy="720000"/>
    <xdr:pic>
      <xdr:nvPicPr>
        <xdr:cNvPr id="3" name="Imagen 2">
          <a:extLst>
            <a:ext uri="{FF2B5EF4-FFF2-40B4-BE49-F238E27FC236}">
              <a16:creationId xmlns:a16="http://schemas.microsoft.com/office/drawing/2014/main" id="{07269E87-D2A5-4131-96A3-9D313427C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8325" y="381000"/>
          <a:ext cx="1351514" cy="720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2" name="Imagen 1">
          <a:extLst>
            <a:ext uri="{FF2B5EF4-FFF2-40B4-BE49-F238E27FC236}">
              <a16:creationId xmlns:a16="http://schemas.microsoft.com/office/drawing/2014/main" id="{3B2236B0-8325-45AC-A3BA-DA14663E8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C01953-4B94-4DD2-B125-71F476EDF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30C6F-A3AE-4102-9B8A-2EB69D22A32D}">
  <sheetPr>
    <pageSetUpPr fitToPage="1"/>
  </sheetPr>
  <dimension ref="A1:P30"/>
  <sheetViews>
    <sheetView view="pageBreakPreview" topLeftCell="A8" zoomScaleNormal="100" zoomScaleSheetLayoutView="100" zoomScalePageLayoutView="70" workbookViewId="0">
      <selection activeCell="O18" sqref="O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29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4</v>
      </c>
      <c r="H7" s="4" t="s">
        <v>5</v>
      </c>
      <c r="I7" s="5">
        <v>4</v>
      </c>
      <c r="J7" s="39" t="s">
        <v>6</v>
      </c>
      <c r="K7" s="39"/>
      <c r="L7" s="39"/>
      <c r="M7" s="29" t="s">
        <v>35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30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7" t="s">
        <v>31</v>
      </c>
      <c r="C13" s="8" t="s">
        <v>20</v>
      </c>
      <c r="D13" s="8">
        <v>1</v>
      </c>
      <c r="E13" s="8" t="s">
        <v>36</v>
      </c>
      <c r="F13" s="8">
        <v>25</v>
      </c>
      <c r="G13" s="8">
        <v>21</v>
      </c>
      <c r="H13" s="8"/>
      <c r="I13" s="9"/>
      <c r="J13" s="8">
        <v>4</v>
      </c>
      <c r="K13" s="9"/>
      <c r="L13" s="8"/>
      <c r="M13" s="9"/>
      <c r="N13" s="8">
        <v>71</v>
      </c>
      <c r="O13" s="12">
        <v>0.8</v>
      </c>
      <c r="P13" s="17"/>
    </row>
    <row r="14" spans="1:16" s="10" customFormat="1" ht="25.5" x14ac:dyDescent="0.2">
      <c r="A14" s="17"/>
      <c r="B14" s="7" t="s">
        <v>32</v>
      </c>
      <c r="C14" s="8" t="s">
        <v>20</v>
      </c>
      <c r="D14" s="8">
        <v>3</v>
      </c>
      <c r="E14" s="8" t="s">
        <v>36</v>
      </c>
      <c r="F14" s="8">
        <v>19</v>
      </c>
      <c r="G14" s="8">
        <v>14</v>
      </c>
      <c r="H14" s="8"/>
      <c r="I14" s="9"/>
      <c r="J14" s="8">
        <v>5</v>
      </c>
      <c r="K14" s="9"/>
      <c r="L14" s="8"/>
      <c r="M14" s="9"/>
      <c r="N14" s="8">
        <v>61.6</v>
      </c>
      <c r="O14" s="12">
        <v>0.73699999999999999</v>
      </c>
      <c r="P14" s="17"/>
    </row>
    <row r="15" spans="1:16" s="10" customFormat="1" x14ac:dyDescent="0.2">
      <c r="A15" s="17"/>
      <c r="B15" s="7" t="s">
        <v>33</v>
      </c>
      <c r="C15" s="8" t="s">
        <v>20</v>
      </c>
      <c r="D15" s="8">
        <v>3</v>
      </c>
      <c r="E15" s="8" t="s">
        <v>36</v>
      </c>
      <c r="F15" s="8">
        <v>20</v>
      </c>
      <c r="G15" s="8">
        <v>15</v>
      </c>
      <c r="H15" s="8"/>
      <c r="I15" s="9"/>
      <c r="J15" s="8">
        <f>(F15-SUM(G15:H15))-L15</f>
        <v>5</v>
      </c>
      <c r="K15" s="9"/>
      <c r="L15" s="8"/>
      <c r="M15" s="9"/>
      <c r="N15" s="8">
        <v>60</v>
      </c>
      <c r="O15" s="12">
        <v>0.75</v>
      </c>
      <c r="P15" s="17"/>
    </row>
    <row r="16" spans="1:16" s="10" customFormat="1" x14ac:dyDescent="0.2">
      <c r="A16" s="17"/>
      <c r="B16" s="7" t="s">
        <v>34</v>
      </c>
      <c r="C16" s="8" t="s">
        <v>20</v>
      </c>
      <c r="D16" s="8">
        <v>7</v>
      </c>
      <c r="E16" s="8" t="s">
        <v>36</v>
      </c>
      <c r="F16" s="8">
        <v>12</v>
      </c>
      <c r="G16" s="8">
        <v>11</v>
      </c>
      <c r="H16" s="8"/>
      <c r="I16" s="9"/>
      <c r="J16" s="8">
        <v>2</v>
      </c>
      <c r="K16" s="9"/>
      <c r="L16" s="8"/>
      <c r="M16" s="9"/>
      <c r="N16" s="8">
        <v>69.459999999999994</v>
      </c>
      <c r="O16" s="12">
        <v>0.84599999999999997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61</v>
      </c>
      <c r="H27" s="20">
        <f>SUM(H13:H26)</f>
        <v>0</v>
      </c>
      <c r="I27" s="21">
        <f>SUM(G27:H27)/F27</f>
        <v>0.80263157894736847</v>
      </c>
      <c r="J27" s="20">
        <f>(F27-SUM(G27:H27))-L27</f>
        <v>15</v>
      </c>
      <c r="K27" s="21">
        <f>J27/F27</f>
        <v>0.19736842105263158</v>
      </c>
      <c r="L27" s="20">
        <f>SUM(L13:L26)</f>
        <v>0</v>
      </c>
      <c r="M27" s="21">
        <f>L27/F27</f>
        <v>0</v>
      </c>
      <c r="N27" s="20">
        <f>AVERAGE(N13:N26)</f>
        <v>65.515000000000001</v>
      </c>
      <c r="O27" s="22">
        <f>AVERAGE(O13:O26)</f>
        <v>0.78325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5" zoomScaleNormal="100" zoomScaleSheetLayoutView="100" zoomScalePageLayoutView="70" workbookViewId="0">
      <selection activeCell="F21" sqref="F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'3'!F5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'3'!F7</f>
        <v>4</v>
      </c>
      <c r="H7" s="4" t="s">
        <v>5</v>
      </c>
      <c r="I7" s="5">
        <f>'3'!I7</f>
        <v>4</v>
      </c>
      <c r="J7" s="39" t="s">
        <v>6</v>
      </c>
      <c r="K7" s="39"/>
      <c r="L7" s="39"/>
      <c r="M7" s="29" t="str">
        <f>'3'!M7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'3'!C9</f>
        <v>FRANCISCO JOSÉ GÓMEZ MARÍN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13" t="str">
        <f>'3'!B13</f>
        <v>BIOLOGÍA</v>
      </c>
      <c r="C13" s="8" t="s">
        <v>37</v>
      </c>
      <c r="D13" s="8">
        <f>'3'!D13</f>
        <v>1</v>
      </c>
      <c r="E13" s="8" t="str">
        <f>'3'!E13</f>
        <v>IAMB</v>
      </c>
      <c r="F13" s="8">
        <f>'3'!F13</f>
        <v>25</v>
      </c>
      <c r="G13" s="8">
        <v>20</v>
      </c>
      <c r="H13" s="8">
        <v>0</v>
      </c>
      <c r="I13" s="9"/>
      <c r="J13" s="8">
        <f t="shared" ref="J13:J27" si="0">(F13-SUM(G13:H13))-L13</f>
        <v>5</v>
      </c>
      <c r="K13" s="9"/>
      <c r="L13" s="8"/>
      <c r="M13" s="9">
        <f t="shared" ref="M13:M27" si="1">L13/F13</f>
        <v>0</v>
      </c>
      <c r="N13" s="8">
        <v>60.4</v>
      </c>
      <c r="O13" s="12">
        <v>0.8</v>
      </c>
      <c r="P13" s="17"/>
    </row>
    <row r="14" spans="1:16" s="10" customFormat="1" ht="25.5" x14ac:dyDescent="0.2">
      <c r="A14" s="17"/>
      <c r="B14" s="13" t="str">
        <f>'3'!B14</f>
        <v>DISEÑO DE EXPERIMENTOS AMBIENTALES</v>
      </c>
      <c r="C14" s="8" t="s">
        <v>37</v>
      </c>
      <c r="D14" s="8">
        <f>'3'!D14</f>
        <v>3</v>
      </c>
      <c r="E14" s="8" t="str">
        <f>'3'!E14</f>
        <v>IAMB</v>
      </c>
      <c r="F14" s="8" t="s">
        <v>38</v>
      </c>
      <c r="G14" s="8" t="s">
        <v>38</v>
      </c>
      <c r="H14" s="8">
        <v>0</v>
      </c>
      <c r="I14" s="9"/>
      <c r="J14" s="8" t="s">
        <v>38</v>
      </c>
      <c r="K14" s="9"/>
      <c r="L14" s="8"/>
      <c r="M14" s="9" t="s">
        <v>38</v>
      </c>
      <c r="N14" s="8" t="s">
        <v>38</v>
      </c>
      <c r="O14" s="12" t="s">
        <v>38</v>
      </c>
      <c r="P14" s="17"/>
    </row>
    <row r="15" spans="1:16" s="10" customFormat="1" x14ac:dyDescent="0.2">
      <c r="A15" s="17"/>
      <c r="B15" s="13" t="str">
        <f>'3'!B15</f>
        <v>ECONOMÍA AMBIENTAL</v>
      </c>
      <c r="C15" s="8" t="s">
        <v>37</v>
      </c>
      <c r="D15" s="8">
        <f>'3'!D15</f>
        <v>3</v>
      </c>
      <c r="E15" s="8" t="str">
        <f>'3'!E15</f>
        <v>IAMB</v>
      </c>
      <c r="F15" s="8">
        <f>'3'!F15</f>
        <v>20</v>
      </c>
      <c r="G15" s="8">
        <v>17</v>
      </c>
      <c r="H15" s="8">
        <v>0</v>
      </c>
      <c r="I15" s="9"/>
      <c r="J15" s="8">
        <f t="shared" ref="J15:J26" si="2">(F15-SUM(G15:H15))-L15</f>
        <v>3</v>
      </c>
      <c r="K15" s="9"/>
      <c r="L15" s="8"/>
      <c r="M15" s="9">
        <f t="shared" si="1"/>
        <v>0</v>
      </c>
      <c r="N15" s="8">
        <v>70.05</v>
      </c>
      <c r="O15" s="12">
        <v>0.85</v>
      </c>
      <c r="P15" s="17"/>
    </row>
    <row r="16" spans="1:16" s="10" customFormat="1" x14ac:dyDescent="0.2">
      <c r="A16" s="17"/>
      <c r="B16" s="13" t="str">
        <f>'3'!B17</f>
        <v>TALLER DE INVESTIGACIÓN II</v>
      </c>
      <c r="C16" s="8" t="s">
        <v>37</v>
      </c>
      <c r="D16" s="8">
        <f>'3'!D17</f>
        <v>7</v>
      </c>
      <c r="E16" s="8" t="str">
        <f>'3'!E17</f>
        <v>IAMB</v>
      </c>
      <c r="F16" s="8">
        <v>13</v>
      </c>
      <c r="G16" s="8">
        <v>12</v>
      </c>
      <c r="H16" s="8">
        <v>0</v>
      </c>
      <c r="I16" s="9"/>
      <c r="J16" s="8">
        <f t="shared" si="2"/>
        <v>1</v>
      </c>
      <c r="K16" s="9"/>
      <c r="L16" s="8"/>
      <c r="M16" s="9">
        <f t="shared" si="1"/>
        <v>0</v>
      </c>
      <c r="N16" s="8">
        <v>72.84</v>
      </c>
      <c r="O16" s="12">
        <v>0.92</v>
      </c>
      <c r="P16" s="17"/>
    </row>
    <row r="17" spans="1:16" s="10" customFormat="1" x14ac:dyDescent="0.2">
      <c r="A17" s="17"/>
      <c r="B17" s="13" t="e">
        <f>'3'!#REF!</f>
        <v>#REF!</v>
      </c>
      <c r="C17" s="8" t="e">
        <f>'3'!#REF!</f>
        <v>#REF!</v>
      </c>
      <c r="D17" s="8" t="e">
        <f>'3'!#REF!</f>
        <v>#REF!</v>
      </c>
      <c r="E17" s="8" t="e">
        <f>'3'!#REF!</f>
        <v>#REF!</v>
      </c>
      <c r="F17" s="8" t="e">
        <f>'3'!#REF!</f>
        <v>#REF!</v>
      </c>
      <c r="G17" s="8"/>
      <c r="H17" s="8">
        <v>0</v>
      </c>
      <c r="I17" s="9" t="e">
        <f t="shared" ref="I17:I26" si="3">(G17+H17)/F17</f>
        <v>#REF!</v>
      </c>
      <c r="J17" s="8" t="e">
        <f t="shared" si="2"/>
        <v>#REF!</v>
      </c>
      <c r="K17" s="9" t="e">
        <f t="shared" ref="K17:K27" si="4">J17/F17</f>
        <v>#REF!</v>
      </c>
      <c r="L17" s="8"/>
      <c r="M17" s="9" t="e">
        <f t="shared" si="1"/>
        <v>#REF!</v>
      </c>
      <c r="N17" s="8"/>
      <c r="O17" s="12"/>
      <c r="P17" s="17"/>
    </row>
    <row r="18" spans="1:16" s="10" customFormat="1" x14ac:dyDescent="0.2">
      <c r="A18" s="17"/>
      <c r="B18" s="13">
        <f>'3'!B18</f>
        <v>0</v>
      </c>
      <c r="C18" s="8">
        <f>'3'!C18</f>
        <v>0</v>
      </c>
      <c r="D18" s="8">
        <f>'3'!D18</f>
        <v>0</v>
      </c>
      <c r="E18" s="8">
        <f>'3'!E18</f>
        <v>0</v>
      </c>
      <c r="F18" s="8">
        <f>'3'!F18</f>
        <v>0</v>
      </c>
      <c r="G18" s="8"/>
      <c r="H18" s="8">
        <v>0</v>
      </c>
      <c r="I18" s="9" t="e">
        <f t="shared" si="3"/>
        <v>#DIV/0!</v>
      </c>
      <c r="J18" s="8">
        <f t="shared" si="2"/>
        <v>0</v>
      </c>
      <c r="K18" s="9" t="e">
        <f t="shared" si="4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13">
        <f>'3'!B19</f>
        <v>0</v>
      </c>
      <c r="C19" s="8">
        <f>'3'!C19</f>
        <v>0</v>
      </c>
      <c r="D19" s="8">
        <f>'3'!D19</f>
        <v>0</v>
      </c>
      <c r="E19" s="8">
        <f>'3'!E19</f>
        <v>0</v>
      </c>
      <c r="F19" s="8">
        <f>'3'!F19</f>
        <v>0</v>
      </c>
      <c r="G19" s="8"/>
      <c r="H19" s="8">
        <v>0</v>
      </c>
      <c r="I19" s="9" t="e">
        <f t="shared" si="3"/>
        <v>#DIV/0!</v>
      </c>
      <c r="J19" s="8">
        <f t="shared" si="2"/>
        <v>0</v>
      </c>
      <c r="K19" s="9" t="e">
        <f t="shared" si="4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'3'!B20</f>
        <v>0</v>
      </c>
      <c r="C20" s="8">
        <f>'3'!C20</f>
        <v>0</v>
      </c>
      <c r="D20" s="8">
        <f>'3'!D20</f>
        <v>0</v>
      </c>
      <c r="E20" s="8">
        <f>'3'!E20</f>
        <v>0</v>
      </c>
      <c r="F20" s="8">
        <f>'3'!F20</f>
        <v>0</v>
      </c>
      <c r="G20" s="8"/>
      <c r="H20" s="8">
        <v>0</v>
      </c>
      <c r="I20" s="9" t="e">
        <f t="shared" si="3"/>
        <v>#DIV/0!</v>
      </c>
      <c r="J20" s="8">
        <f t="shared" si="2"/>
        <v>0</v>
      </c>
      <c r="K20" s="9" t="e">
        <f t="shared" si="4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'3'!B21</f>
        <v>0</v>
      </c>
      <c r="C21" s="8">
        <f>'3'!C21</f>
        <v>0</v>
      </c>
      <c r="D21" s="8">
        <f>'3'!D21</f>
        <v>0</v>
      </c>
      <c r="E21" s="8">
        <f>'3'!E21</f>
        <v>0</v>
      </c>
      <c r="F21" s="8">
        <f>'3'!F21</f>
        <v>0</v>
      </c>
      <c r="G21" s="8"/>
      <c r="H21" s="8">
        <v>0</v>
      </c>
      <c r="I21" s="9" t="e">
        <f t="shared" si="3"/>
        <v>#DIV/0!</v>
      </c>
      <c r="J21" s="8">
        <f t="shared" si="2"/>
        <v>0</v>
      </c>
      <c r="K21" s="9" t="e">
        <f t="shared" si="4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'3'!B22</f>
        <v>0</v>
      </c>
      <c r="C22" s="8">
        <f>'3'!C22</f>
        <v>0</v>
      </c>
      <c r="D22" s="8">
        <f>'3'!D22</f>
        <v>0</v>
      </c>
      <c r="E22" s="8">
        <f>'3'!E22</f>
        <v>0</v>
      </c>
      <c r="F22" s="8">
        <f>'3'!F22</f>
        <v>0</v>
      </c>
      <c r="G22" s="8"/>
      <c r="H22" s="8">
        <v>0</v>
      </c>
      <c r="I22" s="9" t="e">
        <f t="shared" si="3"/>
        <v>#DIV/0!</v>
      </c>
      <c r="J22" s="8">
        <f t="shared" si="2"/>
        <v>0</v>
      </c>
      <c r="K22" s="9" t="e">
        <f t="shared" si="4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'3'!B23</f>
        <v>0</v>
      </c>
      <c r="C23" s="8">
        <f>'3'!C23</f>
        <v>0</v>
      </c>
      <c r="D23" s="8">
        <f>'3'!D23</f>
        <v>0</v>
      </c>
      <c r="E23" s="8">
        <f>'3'!E23</f>
        <v>0</v>
      </c>
      <c r="F23" s="8">
        <f>'3'!F23</f>
        <v>0</v>
      </c>
      <c r="G23" s="8"/>
      <c r="H23" s="8">
        <v>0</v>
      </c>
      <c r="I23" s="9" t="e">
        <f t="shared" si="3"/>
        <v>#DIV/0!</v>
      </c>
      <c r="J23" s="8">
        <f t="shared" si="2"/>
        <v>0</v>
      </c>
      <c r="K23" s="9" t="e">
        <f t="shared" si="4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'3'!B24</f>
        <v>0</v>
      </c>
      <c r="C24" s="8">
        <f>'3'!C24</f>
        <v>0</v>
      </c>
      <c r="D24" s="8">
        <f>'3'!D24</f>
        <v>0</v>
      </c>
      <c r="E24" s="8">
        <f>'3'!E24</f>
        <v>0</v>
      </c>
      <c r="F24" s="8">
        <f>'3'!F24</f>
        <v>0</v>
      </c>
      <c r="G24" s="8"/>
      <c r="H24" s="8">
        <v>0</v>
      </c>
      <c r="I24" s="9" t="e">
        <f t="shared" si="3"/>
        <v>#DIV/0!</v>
      </c>
      <c r="J24" s="8">
        <f t="shared" si="2"/>
        <v>0</v>
      </c>
      <c r="K24" s="9" t="e">
        <f t="shared" si="4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13">
        <f>'3'!B25</f>
        <v>0</v>
      </c>
      <c r="C25" s="8">
        <f>'3'!C25</f>
        <v>0</v>
      </c>
      <c r="D25" s="8">
        <f>'3'!D25</f>
        <v>0</v>
      </c>
      <c r="E25" s="8">
        <f>'3'!E25</f>
        <v>0</v>
      </c>
      <c r="F25" s="8">
        <f>'3'!F25</f>
        <v>0</v>
      </c>
      <c r="G25" s="8"/>
      <c r="H25" s="8">
        <v>0</v>
      </c>
      <c r="I25" s="9" t="e">
        <f t="shared" si="3"/>
        <v>#DIV/0!</v>
      </c>
      <c r="J25" s="8">
        <f t="shared" si="2"/>
        <v>0</v>
      </c>
      <c r="K25" s="9" t="e">
        <f t="shared" si="4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'3'!B26</f>
        <v>0</v>
      </c>
      <c r="C26" s="8">
        <f>'3'!C26</f>
        <v>0</v>
      </c>
      <c r="D26" s="8">
        <f>'3'!D26</f>
        <v>0</v>
      </c>
      <c r="E26" s="8">
        <f>'3'!E26</f>
        <v>0</v>
      </c>
      <c r="F26" s="8">
        <f>'3'!F26</f>
        <v>0</v>
      </c>
      <c r="G26" s="8"/>
      <c r="H26" s="8">
        <v>0</v>
      </c>
      <c r="I26" s="9" t="e">
        <f t="shared" si="3"/>
        <v>#DIV/0!</v>
      </c>
      <c r="J26" s="8">
        <f t="shared" si="2"/>
        <v>0</v>
      </c>
      <c r="K26" s="9" t="e">
        <f t="shared" si="4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 t="e">
        <f>SUM(F13:F26)</f>
        <v>#REF!</v>
      </c>
      <c r="G27" s="20">
        <f>SUM(G13:G26)</f>
        <v>49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4"/>
        <v>#REF!</v>
      </c>
      <c r="L27" s="20">
        <f>SUM(L13:L26)</f>
        <v>0</v>
      </c>
      <c r="M27" s="21" t="e">
        <f t="shared" si="1"/>
        <v>#REF!</v>
      </c>
      <c r="N27" s="20">
        <f>AVERAGE(N13:N26)</f>
        <v>67.763333333333335</v>
      </c>
      <c r="O27" s="22">
        <f>AVERAGE(O13:O26)</f>
        <v>0.85666666666666658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B5" zoomScaleNormal="100" zoomScaleSheetLayoutView="100" zoomScalePageLayoutView="70" workbookViewId="0">
      <selection activeCell="F17" sqref="F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29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v>4</v>
      </c>
      <c r="H7" s="4" t="s">
        <v>5</v>
      </c>
      <c r="I7" s="5">
        <v>4</v>
      </c>
      <c r="J7" s="39" t="s">
        <v>6</v>
      </c>
      <c r="K7" s="39"/>
      <c r="L7" s="39"/>
      <c r="M7" s="29" t="s">
        <v>35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30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7" t="s">
        <v>31</v>
      </c>
      <c r="C13" s="8" t="s">
        <v>39</v>
      </c>
      <c r="D13" s="8">
        <v>1</v>
      </c>
      <c r="E13" s="8" t="s">
        <v>36</v>
      </c>
      <c r="F13" s="8">
        <v>25</v>
      </c>
      <c r="G13" s="8">
        <v>21</v>
      </c>
      <c r="H13" s="8"/>
      <c r="I13" s="9"/>
      <c r="J13" s="8">
        <v>4</v>
      </c>
      <c r="K13" s="9"/>
      <c r="L13" s="8"/>
      <c r="M13" s="9"/>
      <c r="N13" s="8">
        <v>68.48</v>
      </c>
      <c r="O13" s="12">
        <v>0.84</v>
      </c>
      <c r="P13" s="17"/>
    </row>
    <row r="14" spans="1:16" s="10" customFormat="1" ht="25.5" x14ac:dyDescent="0.2">
      <c r="A14" s="17"/>
      <c r="B14" s="7" t="s">
        <v>32</v>
      </c>
      <c r="C14" s="8" t="s">
        <v>37</v>
      </c>
      <c r="D14" s="8">
        <v>3</v>
      </c>
      <c r="E14" s="8" t="s">
        <v>36</v>
      </c>
      <c r="F14" s="8">
        <v>19</v>
      </c>
      <c r="G14" s="8">
        <v>13</v>
      </c>
      <c r="H14" s="8"/>
      <c r="I14" s="9"/>
      <c r="J14" s="8">
        <v>6</v>
      </c>
      <c r="K14" s="9"/>
      <c r="L14" s="8"/>
      <c r="M14" s="9"/>
      <c r="N14" s="8">
        <v>54.94</v>
      </c>
      <c r="O14" s="12">
        <v>0.68</v>
      </c>
      <c r="P14" s="17"/>
    </row>
    <row r="15" spans="1:16" s="10" customFormat="1" x14ac:dyDescent="0.2">
      <c r="A15" s="17"/>
      <c r="B15" s="7" t="s">
        <v>33</v>
      </c>
      <c r="C15" s="8" t="s">
        <v>39</v>
      </c>
      <c r="D15" s="8">
        <v>3</v>
      </c>
      <c r="E15" s="8" t="s">
        <v>36</v>
      </c>
      <c r="F15" s="8">
        <v>20</v>
      </c>
      <c r="G15" s="8">
        <v>18</v>
      </c>
      <c r="H15" s="8"/>
      <c r="I15" s="9"/>
      <c r="J15" s="8">
        <f t="shared" ref="J15" si="0">(F15-SUM(G15:H15))-L15</f>
        <v>2</v>
      </c>
      <c r="K15" s="9"/>
      <c r="L15" s="8"/>
      <c r="M15" s="9"/>
      <c r="N15" s="8">
        <v>74.900000000000006</v>
      </c>
      <c r="O15" s="12">
        <v>0.78939999999999999</v>
      </c>
      <c r="P15" s="17"/>
    </row>
    <row r="16" spans="1:16" s="10" customFormat="1" x14ac:dyDescent="0.2">
      <c r="A16" s="17"/>
      <c r="B16" s="7" t="s">
        <v>33</v>
      </c>
      <c r="C16" s="23" t="s">
        <v>40</v>
      </c>
      <c r="D16" s="8">
        <v>3</v>
      </c>
      <c r="E16" s="8" t="s">
        <v>36</v>
      </c>
      <c r="F16" s="23">
        <v>20</v>
      </c>
      <c r="G16" s="8">
        <v>13</v>
      </c>
      <c r="H16" s="8"/>
      <c r="I16" s="9"/>
      <c r="J16" s="8">
        <f t="shared" ref="J16" si="1">(F16-SUM(G16:H16))-L16</f>
        <v>7</v>
      </c>
      <c r="K16" s="9"/>
      <c r="L16" s="8"/>
      <c r="M16" s="9"/>
      <c r="N16" s="8">
        <v>52.9</v>
      </c>
      <c r="O16" s="12">
        <v>0.68400000000000005</v>
      </c>
      <c r="P16" s="17"/>
    </row>
    <row r="17" spans="1:16" s="10" customFormat="1" x14ac:dyDescent="0.2">
      <c r="A17" s="17"/>
      <c r="B17" s="7" t="s">
        <v>34</v>
      </c>
      <c r="C17" s="8" t="s">
        <v>41</v>
      </c>
      <c r="D17" s="8">
        <v>7</v>
      </c>
      <c r="E17" s="8" t="s">
        <v>36</v>
      </c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84</v>
      </c>
      <c r="G27" s="20">
        <f>SUM(G13:G26)</f>
        <v>65</v>
      </c>
      <c r="H27" s="20">
        <f>SUM(H13:H26)</f>
        <v>0</v>
      </c>
      <c r="I27" s="21">
        <f>SUM(G27:H27)/F27</f>
        <v>0.77380952380952384</v>
      </c>
      <c r="J27" s="20">
        <f t="shared" ref="J27" si="2">(F27-SUM(G27:H27))-L27</f>
        <v>19</v>
      </c>
      <c r="K27" s="21">
        <f t="shared" ref="K27" si="3">J27/F27</f>
        <v>0.22619047619047619</v>
      </c>
      <c r="L27" s="20">
        <f>SUM(L13:L26)</f>
        <v>0</v>
      </c>
      <c r="M27" s="21">
        <f t="shared" ref="M27" si="4">L27/F27</f>
        <v>0</v>
      </c>
      <c r="N27" s="20">
        <f>AVERAGE(N13:N26)</f>
        <v>62.805</v>
      </c>
      <c r="O27" s="22">
        <f>AVERAGE(O13:O26)</f>
        <v>0.74835000000000007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FAD57-E4D1-4AEE-862C-3BA8E0018C14}">
  <sheetPr>
    <pageSetUpPr fitToPage="1"/>
  </sheetPr>
  <dimension ref="A1:P28"/>
  <sheetViews>
    <sheetView tabSelected="1" view="pageBreakPreview" topLeftCell="A5" zoomScaleNormal="100" zoomScaleSheetLayoutView="100" zoomScalePageLayoutView="70" workbookViewId="0">
      <selection activeCell="H16" sqref="H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29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42</v>
      </c>
      <c r="D7" s="29"/>
      <c r="E7" s="11" t="s">
        <v>4</v>
      </c>
      <c r="F7" s="5">
        <v>4</v>
      </c>
      <c r="H7" s="4" t="s">
        <v>5</v>
      </c>
      <c r="I7" s="5">
        <v>4</v>
      </c>
      <c r="J7" s="39" t="s">
        <v>6</v>
      </c>
      <c r="K7" s="39"/>
      <c r="L7" s="39"/>
      <c r="M7" s="29" t="s">
        <v>35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30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7" t="s">
        <v>31</v>
      </c>
      <c r="C13" s="8" t="s">
        <v>17</v>
      </c>
      <c r="D13" s="8">
        <v>1</v>
      </c>
      <c r="E13" s="8" t="s">
        <v>36</v>
      </c>
      <c r="F13" s="8">
        <v>25</v>
      </c>
      <c r="G13" s="8">
        <v>5</v>
      </c>
      <c r="H13" s="8">
        <v>17</v>
      </c>
      <c r="I13" s="9">
        <f>22/25</f>
        <v>0.88</v>
      </c>
      <c r="J13" s="8">
        <v>3</v>
      </c>
      <c r="K13" s="9">
        <f>J13/F13</f>
        <v>0.12</v>
      </c>
      <c r="L13" s="8"/>
      <c r="M13" s="9"/>
      <c r="N13" s="8">
        <v>71</v>
      </c>
      <c r="O13" s="12">
        <f>22/25</f>
        <v>0.88</v>
      </c>
      <c r="P13" s="17"/>
    </row>
    <row r="14" spans="1:16" s="10" customFormat="1" ht="25.5" x14ac:dyDescent="0.2">
      <c r="A14" s="17"/>
      <c r="B14" s="7" t="s">
        <v>32</v>
      </c>
      <c r="C14" s="8" t="s">
        <v>17</v>
      </c>
      <c r="D14" s="8">
        <v>3</v>
      </c>
      <c r="E14" s="8" t="s">
        <v>36</v>
      </c>
      <c r="F14" s="8">
        <v>19</v>
      </c>
      <c r="G14" s="8">
        <v>8</v>
      </c>
      <c r="H14" s="8">
        <v>10</v>
      </c>
      <c r="I14" s="9">
        <f>18/19</f>
        <v>0.94736842105263153</v>
      </c>
      <c r="J14" s="8">
        <v>1</v>
      </c>
      <c r="K14" s="9">
        <f t="shared" ref="K14:K16" si="0">J14/F14</f>
        <v>5.2631578947368418E-2</v>
      </c>
      <c r="L14" s="8"/>
      <c r="M14" s="9"/>
      <c r="N14" s="8">
        <v>76</v>
      </c>
      <c r="O14" s="12">
        <f>12/19</f>
        <v>0.63157894736842102</v>
      </c>
      <c r="P14" s="17"/>
    </row>
    <row r="15" spans="1:16" s="10" customFormat="1" x14ac:dyDescent="0.2">
      <c r="A15" s="17"/>
      <c r="B15" s="7" t="s">
        <v>33</v>
      </c>
      <c r="C15" s="23" t="s">
        <v>17</v>
      </c>
      <c r="D15" s="8">
        <v>3</v>
      </c>
      <c r="E15" s="8" t="s">
        <v>36</v>
      </c>
      <c r="F15" s="23">
        <v>20</v>
      </c>
      <c r="G15" s="8">
        <v>8</v>
      </c>
      <c r="H15" s="8">
        <v>8</v>
      </c>
      <c r="I15" s="9">
        <f>16/20</f>
        <v>0.8</v>
      </c>
      <c r="J15" s="8">
        <v>4</v>
      </c>
      <c r="K15" s="9">
        <f t="shared" si="0"/>
        <v>0.2</v>
      </c>
      <c r="L15" s="8"/>
      <c r="M15" s="9"/>
      <c r="N15" s="8">
        <v>69</v>
      </c>
      <c r="O15" s="12">
        <f>16/20</f>
        <v>0.8</v>
      </c>
      <c r="P15" s="17"/>
    </row>
    <row r="16" spans="1:16" s="10" customFormat="1" x14ac:dyDescent="0.2">
      <c r="A16" s="17"/>
      <c r="B16" s="7" t="s">
        <v>34</v>
      </c>
      <c r="C16" s="8" t="s">
        <v>17</v>
      </c>
      <c r="D16" s="8">
        <v>7</v>
      </c>
      <c r="E16" s="8" t="s">
        <v>36</v>
      </c>
      <c r="F16" s="8">
        <v>13</v>
      </c>
      <c r="G16" s="8">
        <v>9</v>
      </c>
      <c r="H16" s="8">
        <v>4</v>
      </c>
      <c r="I16" s="9">
        <f>13/13</f>
        <v>1</v>
      </c>
      <c r="J16" s="8">
        <v>0</v>
      </c>
      <c r="K16" s="9">
        <f t="shared" si="0"/>
        <v>0</v>
      </c>
      <c r="L16" s="8"/>
      <c r="M16" s="9"/>
      <c r="N16" s="8">
        <v>80</v>
      </c>
      <c r="O16" s="12">
        <f>8/13</f>
        <v>0.61538461538461542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ht="16.5" customHeigh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ht="13.5" thickBot="1" x14ac:dyDescent="0.25">
      <c r="A25" s="16"/>
      <c r="B25" s="19" t="s">
        <v>23</v>
      </c>
      <c r="C25" s="20" t="s">
        <v>24</v>
      </c>
      <c r="D25" s="20" t="s">
        <v>24</v>
      </c>
      <c r="E25" s="20" t="s">
        <v>24</v>
      </c>
      <c r="F25" s="20">
        <f>SUM(F13:F24)</f>
        <v>77</v>
      </c>
      <c r="G25" s="20">
        <f>SUM(G13:G24)</f>
        <v>30</v>
      </c>
      <c r="H25" s="20">
        <f>SUM(H13:H24)</f>
        <v>39</v>
      </c>
      <c r="I25" s="21">
        <f>SUM(G25:H25)/F25</f>
        <v>0.89610389610389607</v>
      </c>
      <c r="J25" s="20">
        <f t="shared" ref="J25" si="1">(F25-SUM(G25:H25))-L25</f>
        <v>8</v>
      </c>
      <c r="K25" s="21">
        <f t="shared" ref="K25" si="2">J25/F25</f>
        <v>0.1038961038961039</v>
      </c>
      <c r="L25" s="20">
        <f>SUM(L13:L24)</f>
        <v>0</v>
      </c>
      <c r="M25" s="21">
        <f t="shared" ref="M25" si="3">L25/F25</f>
        <v>0</v>
      </c>
      <c r="N25" s="20">
        <f>AVERAGE(N13:N24)</f>
        <v>74</v>
      </c>
      <c r="O25" s="22">
        <f>AVERAGE(O13:O24)</f>
        <v>0.73174089068825909</v>
      </c>
      <c r="P25" s="16"/>
    </row>
    <row r="26" spans="1:16" x14ac:dyDescent="0.2">
      <c r="A26" s="16"/>
      <c r="P26" s="16"/>
    </row>
    <row r="27" spans="1:16" ht="120" customHeight="1" x14ac:dyDescent="0.2">
      <c r="A27" s="16"/>
      <c r="B27" s="26" t="s">
        <v>25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16"/>
    </row>
    <row r="28" spans="1:16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</sheetData>
  <mergeCells count="22">
    <mergeCell ref="N11:N12"/>
    <mergeCell ref="O11:O12"/>
    <mergeCell ref="B27:O2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2025-07-02T21:33:58Z</cp:lastPrinted>
  <dcterms:created xsi:type="dcterms:W3CDTF">2021-11-22T14:45:25Z</dcterms:created>
  <dcterms:modified xsi:type="dcterms:W3CDTF">2026-01-09T18:59:18Z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