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Reporte ago-dic 2025\"/>
    </mc:Choice>
  </mc:AlternateContent>
  <xr:revisionPtr revIDLastSave="0" documentId="13_ncr:1_{9C4DF3DE-7858-40AB-8E7D-122048AD841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B16" i="31"/>
  <c r="B15" i="31"/>
  <c r="B14" i="31"/>
  <c r="B13" i="31"/>
  <c r="C9" i="31"/>
  <c r="M7" i="31"/>
  <c r="I7" i="31"/>
  <c r="F7" i="31"/>
  <c r="F5" i="31"/>
  <c r="O27" i="30"/>
  <c r="N27" i="30"/>
  <c r="L27" i="30"/>
  <c r="H27" i="30"/>
  <c r="G27" i="30"/>
  <c r="B16" i="30"/>
  <c r="B15" i="30"/>
  <c r="B14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M27" i="26" s="1"/>
  <c r="H27" i="26"/>
  <c r="G27" i="26"/>
  <c r="I27" i="26" s="1"/>
  <c r="F27" i="26"/>
  <c r="M16" i="26"/>
  <c r="J16" i="26"/>
  <c r="K16" i="26"/>
  <c r="I16" i="26"/>
  <c r="M15" i="26"/>
  <c r="J15" i="26"/>
  <c r="K15" i="26"/>
  <c r="I15" i="26"/>
  <c r="F27" i="31" l="1"/>
  <c r="I27" i="31" s="1"/>
  <c r="M27" i="31"/>
  <c r="F27" i="27"/>
  <c r="I27" i="27" s="1"/>
  <c r="F27" i="30"/>
  <c r="J27" i="31"/>
  <c r="K27" i="31" s="1"/>
  <c r="J27" i="26"/>
  <c r="K27" i="26" s="1"/>
  <c r="M27" i="27" l="1"/>
  <c r="J27" i="27"/>
  <c r="K27" i="27" s="1"/>
  <c r="M27" i="30"/>
  <c r="I27" i="30"/>
  <c r="J27" i="30"/>
  <c r="K2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<sst xmlns="http://schemas.openxmlformats.org/spreadsheetml/2006/main" count="145" uniqueCount="44">
  <si>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</si>
  <si>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</si>
  <si>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</si>
  <si>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</si>
  <si>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</si>
  <si>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</si>
  <si>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</si>
  <si>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</si>
  <si>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</si>
  <si>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</si>
  <si>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</si>
  <si>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</si>
  <si>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</si>
  <si>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</si>
  <si>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</si>
  <si>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</si>
  <si>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</si>
  <si>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</si>
  <si>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</si>
  <si>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</si>
  <si>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</si>
  <si>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</si>
  <si>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</si>
  <si>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</si>
  <si>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</si>
  <si>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</si>
  <si>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</si>
  <si>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</si>
  <si>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</si>
  <si>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</si>
  <si>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</si>
  <si>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</si>
  <si>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2025</t>
  </si>
  <si>
    <t>Carlos Manuel Montoya Nafarrate</t>
  </si>
  <si>
    <t>FENOMENOS DE TRANSPORTE</t>
  </si>
  <si>
    <t>S/E</t>
  </si>
  <si>
    <t>506-A</t>
  </si>
  <si>
    <t>IAMB</t>
  </si>
  <si>
    <t>MECANICA DE FLUIDOS</t>
  </si>
  <si>
    <t>FISICOQUIMICA II</t>
  </si>
  <si>
    <t>QUIMICA</t>
  </si>
  <si>
    <t>101-B</t>
  </si>
  <si>
    <t>AMBIENTAL</t>
  </si>
  <si>
    <t>IIND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</si>
</sst>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E16" sqref="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.42578125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5" t="s">
        <v>28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">
        <v>42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3</v>
      </c>
      <c r="D7" s="30"/>
      <c r="E7" s="11" t="s">
        <v>4</v>
      </c>
      <c r="F7" s="5">
        <v>4</v>
      </c>
      <c r="H7" s="4" t="s">
        <v>5</v>
      </c>
      <c r="I7" s="5">
        <v>4</v>
      </c>
      <c r="J7" s="40" t="s">
        <v>6</v>
      </c>
      <c r="K7" s="40"/>
      <c r="L7" s="40"/>
      <c r="M7" s="30" t="s">
        <v>32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">
        <v>33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7" t="s">
        <v>34</v>
      </c>
      <c r="C13" s="8" t="s">
        <v>35</v>
      </c>
      <c r="D13" s="8" t="s">
        <v>36</v>
      </c>
      <c r="E13" s="8" t="s">
        <v>37</v>
      </c>
      <c r="F13" s="8">
        <v>25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">
        <v>39</v>
      </c>
      <c r="C14" s="8" t="s">
        <v>35</v>
      </c>
      <c r="D14" s="8" t="s">
        <v>36</v>
      </c>
      <c r="E14" s="8" t="s">
        <v>37</v>
      </c>
      <c r="F14" s="8">
        <v>31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">
        <v>38</v>
      </c>
      <c r="C15" s="8">
        <v>1</v>
      </c>
      <c r="D15" s="8" t="s">
        <v>36</v>
      </c>
      <c r="E15" s="8" t="s">
        <v>37</v>
      </c>
      <c r="F15" s="8">
        <v>28</v>
      </c>
      <c r="G15" s="8">
        <v>21</v>
      </c>
      <c r="H15" s="8"/>
      <c r="I15" s="9">
        <f t="shared" ref="I15:I16" si="0">(G15+H15)/F15</f>
        <v>0.75</v>
      </c>
      <c r="J15" s="8">
        <f t="shared" ref="J15:J16" si="1">(F15-SUM(G15:H15))-L15</f>
        <v>7</v>
      </c>
      <c r="K15" s="9">
        <f t="shared" ref="K15:K27" si="2">J15/F15</f>
        <v>0.25</v>
      </c>
      <c r="L15" s="8"/>
      <c r="M15" s="9">
        <f t="shared" ref="M15:M27" si="3">L15/F15</f>
        <v>0</v>
      </c>
      <c r="N15" s="8">
        <v>67</v>
      </c>
      <c r="O15" s="12">
        <v>0.75</v>
      </c>
      <c r="P15" s="17"/>
    </row>
    <row r="16" spans="1:16" s="10" customFormat="1" x14ac:dyDescent="0.2">
      <c r="A16" s="17"/>
      <c r="B16" s="7" t="s">
        <v>40</v>
      </c>
      <c r="C16" s="8">
        <v>1</v>
      </c>
      <c r="D16" s="8" t="s">
        <v>41</v>
      </c>
      <c r="E16" s="8" t="s">
        <v>43</v>
      </c>
      <c r="F16" s="8">
        <v>23</v>
      </c>
      <c r="G16" s="8">
        <v>21</v>
      </c>
      <c r="H16" s="8"/>
      <c r="I16" s="9">
        <f t="shared" si="0"/>
        <v>0.91304347826086951</v>
      </c>
      <c r="J16" s="8">
        <f t="shared" si="1"/>
        <v>2</v>
      </c>
      <c r="K16" s="9">
        <f t="shared" si="2"/>
        <v>8.6956521739130432E-2</v>
      </c>
      <c r="L16" s="8"/>
      <c r="M16" s="9">
        <f t="shared" si="3"/>
        <v>0</v>
      </c>
      <c r="N16" s="8">
        <v>70</v>
      </c>
      <c r="O16" s="12">
        <v>0.91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SUM(G13:G26)</f>
        <v>42</v>
      </c>
      <c r="H27" s="20">
        <f>SUM(H13:H26)</f>
        <v>0</v>
      </c>
      <c r="I27" s="21">
        <f>SUM(G27:H27)/F27</f>
        <v>0.3925233644859813</v>
      </c>
      <c r="J27" s="20">
        <f t="shared" ref="J27" si="4">(F27-SUM(G27:H27))-L27</f>
        <v>65</v>
      </c>
      <c r="K27" s="21">
        <f t="shared" si="2"/>
        <v>0.60747663551401865</v>
      </c>
      <c r="L27" s="20">
        <f>SUM(L13:L26)</f>
        <v>0</v>
      </c>
      <c r="M27" s="21">
        <f t="shared" si="3"/>
        <v>0</v>
      </c>
      <c r="N27" s="20">
        <f>AVERAGE(N13:N26)</f>
        <v>68.5</v>
      </c>
      <c r="O27" s="22">
        <f>AVERAGE(O13:O26)</f>
        <v>0.83000000000000007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7" zoomScaleNormal="100" zoomScaleSheetLayoutView="100" zoomScalePageLayoutView="70" workbookViewId="0">
      <selection activeCell="C16" sqref="C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5" t="s">
        <v>29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ht="25.5" x14ac:dyDescent="0.2">
      <c r="A13" s="17"/>
      <c r="B13" s="7" t="s">
        <v>34</v>
      </c>
      <c r="C13" s="8">
        <v>1</v>
      </c>
      <c r="D13" s="8" t="s">
        <v>36</v>
      </c>
      <c r="E13" s="8" t="s">
        <v>37</v>
      </c>
      <c r="F13" s="8">
        <v>25</v>
      </c>
      <c r="G13" s="23">
        <v>19</v>
      </c>
      <c r="H13" s="23"/>
      <c r="I13" s="23"/>
      <c r="J13" s="23">
        <v>6</v>
      </c>
      <c r="K13" s="9">
        <v>0.76</v>
      </c>
      <c r="L13" s="23"/>
      <c r="M13" s="24">
        <v>0</v>
      </c>
      <c r="N13" s="23">
        <v>61</v>
      </c>
      <c r="O13" s="24">
        <v>0.76</v>
      </c>
      <c r="P13" s="17"/>
    </row>
    <row r="14" spans="1:16" s="10" customFormat="1" ht="25.5" x14ac:dyDescent="0.2">
      <c r="A14" s="17"/>
      <c r="B14" s="7" t="s">
        <v>39</v>
      </c>
      <c r="C14" s="8">
        <v>1</v>
      </c>
      <c r="D14" s="8" t="s">
        <v>36</v>
      </c>
      <c r="E14" s="8" t="s">
        <v>37</v>
      </c>
      <c r="F14" s="8">
        <v>31</v>
      </c>
      <c r="G14" s="8">
        <v>26</v>
      </c>
      <c r="H14" s="8"/>
      <c r="I14" s="9"/>
      <c r="J14" s="8">
        <v>5</v>
      </c>
      <c r="K14" s="9">
        <v>0.84</v>
      </c>
      <c r="L14" s="8"/>
      <c r="M14" s="9">
        <v>0</v>
      </c>
      <c r="N14" s="8">
        <v>94</v>
      </c>
      <c r="O14" s="12">
        <v>0.64</v>
      </c>
      <c r="P14" s="17"/>
    </row>
    <row r="15" spans="1:16" s="10" customFormat="1" ht="25.5" x14ac:dyDescent="0.2">
      <c r="A15" s="17"/>
      <c r="B15" s="7" t="s">
        <v>38</v>
      </c>
      <c r="C15" s="8">
        <v>2</v>
      </c>
      <c r="D15" s="8" t="s">
        <v>36</v>
      </c>
      <c r="E15" s="8" t="s">
        <v>37</v>
      </c>
      <c r="F15" s="8">
        <v>28</v>
      </c>
      <c r="G15" s="8">
        <v>25</v>
      </c>
      <c r="H15" s="8"/>
      <c r="I15" s="9"/>
      <c r="J15" s="8">
        <v>3</v>
      </c>
      <c r="K15" s="9">
        <v>0.89</v>
      </c>
      <c r="L15" s="8"/>
      <c r="M15" s="9">
        <v>0</v>
      </c>
      <c r="N15" s="8">
        <v>87</v>
      </c>
      <c r="O15" s="12">
        <v>0.5</v>
      </c>
      <c r="P15" s="17"/>
    </row>
    <row r="16" spans="1:16" s="10" customFormat="1" ht="25.5" x14ac:dyDescent="0.2">
      <c r="A16" s="17"/>
      <c r="B16" s="7" t="s">
        <v>40</v>
      </c>
      <c r="C16" s="8" t="s">
        <v>35</v>
      </c>
      <c r="D16" s="8" t="s">
        <v>41</v>
      </c>
      <c r="E16" s="8" t="s">
        <v>43</v>
      </c>
      <c r="F16" s="8">
        <v>23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107</v>
      </c>
      <c r="G27" s="20">
        <f>SUM(G14:G26)</f>
        <v>51</v>
      </c>
      <c r="H27" s="20">
        <f>SUM(H14:H26)</f>
        <v>0</v>
      </c>
      <c r="I27" s="21">
        <f>SUM(G27:H27)/F27</f>
        <v>0.47663551401869159</v>
      </c>
      <c r="J27" s="20">
        <f t="shared" ref="J27" si="0">(F27-SUM(G27:H27))-L27</f>
        <v>56</v>
      </c>
      <c r="K27" s="21">
        <f t="shared" ref="K27" si="1">J27/F27</f>
        <v>0.52336448598130836</v>
      </c>
      <c r="L27" s="20">
        <f>SUM(L14:L26)</f>
        <v>0</v>
      </c>
      <c r="M27" s="21">
        <f t="shared" ref="M27" si="2">L27/F27</f>
        <v>0</v>
      </c>
      <c r="N27" s="20">
        <f>AVERAGE(N14:N26)</f>
        <v>90.5</v>
      </c>
      <c r="O27" s="22">
        <f>AVERAGE(O14:O26)</f>
        <v>0.57000000000000006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3" zoomScaleNormal="100" zoomScaleSheetLayoutView="100" zoomScalePageLayoutView="70" workbookViewId="0">
      <selection activeCell="F22" sqref="F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5" t="s">
        <v>30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>
        <v>3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Q28" sqref="Q2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5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16"/>
    </row>
    <row r="5" spans="1:16" x14ac:dyDescent="0.2">
      <c r="A5" s="16"/>
      <c r="B5" s="38" t="s">
        <v>1</v>
      </c>
      <c r="C5" s="38"/>
      <c r="D5" s="38"/>
      <c r="E5" s="38"/>
      <c r="F5" s="39" t="str">
        <f>'1'!F5</f>
        <v>AMBIENTAL</v>
      </c>
      <c r="G5" s="39"/>
      <c r="H5" s="39"/>
      <c r="I5" s="39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40" t="s">
        <v>6</v>
      </c>
      <c r="K7" s="40"/>
      <c r="L7" s="40"/>
      <c r="M7" s="30" t="str">
        <f>'1'!M7</f>
        <v>Ago - Dic 2025</v>
      </c>
      <c r="N7" s="30"/>
      <c r="O7" s="30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0" t="str">
        <f>'1'!C9</f>
        <v>Carlos Manuel Montoya Nafarrate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8</v>
      </c>
      <c r="C11" s="33" t="s">
        <v>9</v>
      </c>
      <c r="D11" s="33" t="s">
        <v>10</v>
      </c>
      <c r="E11" s="28" t="s">
        <v>11</v>
      </c>
      <c r="F11" s="28" t="s">
        <v>12</v>
      </c>
      <c r="G11" s="28" t="s">
        <v>13</v>
      </c>
      <c r="H11" s="28"/>
      <c r="I11" s="28" t="s">
        <v>14</v>
      </c>
      <c r="J11" s="28" t="s">
        <v>15</v>
      </c>
      <c r="K11" s="28" t="s">
        <v>16</v>
      </c>
      <c r="L11" s="28" t="s">
        <v>17</v>
      </c>
      <c r="M11" s="28" t="s">
        <v>18</v>
      </c>
      <c r="N11" s="28" t="s">
        <v>19</v>
      </c>
      <c r="O11" s="25" t="s">
        <v>20</v>
      </c>
      <c r="P11" s="16"/>
    </row>
    <row r="12" spans="1:16" x14ac:dyDescent="0.2">
      <c r="A12" s="16"/>
      <c r="B12" s="32"/>
      <c r="C12" s="34"/>
      <c r="D12" s="34"/>
      <c r="E12" s="29"/>
      <c r="F12" s="29"/>
      <c r="G12" s="18" t="s">
        <v>21</v>
      </c>
      <c r="H12" s="18" t="s">
        <v>22</v>
      </c>
      <c r="I12" s="29"/>
      <c r="J12" s="29"/>
      <c r="K12" s="29"/>
      <c r="L12" s="29"/>
      <c r="M12" s="29"/>
      <c r="N12" s="29"/>
      <c r="O12" s="26"/>
      <c r="P12" s="16"/>
    </row>
    <row r="13" spans="1:16" s="10" customFormat="1" x14ac:dyDescent="0.2">
      <c r="A13" s="17"/>
      <c r="B13" s="7" t="str">
        <f>'1'!B13</f>
        <v>FENOMENOS DE TRANSPORTE</v>
      </c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7" t="str">
        <f>'1'!B14</f>
        <v>FISICOQUIMICA II</v>
      </c>
      <c r="C14" s="8"/>
      <c r="D14" s="8"/>
      <c r="E14" s="8"/>
      <c r="F14" s="8"/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x14ac:dyDescent="0.2">
      <c r="A15" s="17"/>
      <c r="B15" s="7" t="str">
        <f>'1'!B15</f>
        <v>MECANICA DE FLUIDOS</v>
      </c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 t="str">
        <f>'1'!B16</f>
        <v>QUIMICA</v>
      </c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0</v>
      </c>
      <c r="G27" s="20">
        <f>SUM(G13:G26)</f>
        <v>0</v>
      </c>
      <c r="H27" s="20">
        <f>SUM(H13:H26)</f>
        <v>0</v>
      </c>
      <c r="I27" s="21" t="e">
        <f>SUM(G27:H27)/F27</f>
        <v>#DIV/0!</v>
      </c>
      <c r="J27" s="20">
        <f t="shared" ref="J27" si="0">(F27-SUM(G27:H27))-L27</f>
        <v>0</v>
      </c>
      <c r="K27" s="21" t="e">
        <f t="shared" ref="K27" si="1">J27/F27</f>
        <v>#DIV/0!</v>
      </c>
      <c r="L27" s="20">
        <f>SUM(L13:L26)</f>
        <v>0</v>
      </c>
      <c r="M27" s="21" t="e">
        <f t="shared" ref="M27" si="2">L27/F27</f>
        <v>#DIV/0!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7" t="s">
        <v>25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2025-07-02T21:33:58Z</cp:lastPrinted>
  <dcterms:created xsi:type="dcterms:W3CDTF">2021-11-22T14:45:25Z</dcterms:created>
  <dcterms:modified xsi:type="dcterms:W3CDTF">2025-10-25T00:52:48Z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