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veli\OneDrive\Desktop\Planeaciones agosto-dic2025\"/>
    </mc:Choice>
  </mc:AlternateContent>
  <xr:revisionPtr revIDLastSave="0" documentId="13_ncr:1_{7AF8BD33-ABA5-4A98-85AF-E23F89AF07FF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'2'!$A$1:$P$31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27" l="1"/>
  <c r="K14" i="27" s="1"/>
  <c r="I14" i="27"/>
  <c r="K13" i="26" l="1"/>
  <c r="K14" i="26"/>
  <c r="J13" i="26"/>
  <c r="J14" i="26"/>
  <c r="I13" i="26"/>
  <c r="I14" i="26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M13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C9" i="30"/>
  <c r="M7" i="30"/>
  <c r="I7" i="30"/>
  <c r="F7" i="30"/>
  <c r="F5" i="30"/>
  <c r="C9" i="27"/>
  <c r="F5" i="27"/>
  <c r="M7" i="27"/>
  <c r="I7" i="27"/>
  <c r="F7" i="27"/>
  <c r="B15" i="27"/>
  <c r="D15" i="27"/>
  <c r="E15" i="27"/>
  <c r="F15" i="27"/>
  <c r="M15" i="27" s="1"/>
  <c r="B16" i="27"/>
  <c r="D16" i="27"/>
  <c r="E16" i="27"/>
  <c r="F16" i="27"/>
  <c r="J16" i="27" s="1"/>
  <c r="K16" i="27" s="1"/>
  <c r="B17" i="27"/>
  <c r="D17" i="27"/>
  <c r="E17" i="27"/>
  <c r="F17" i="27"/>
  <c r="I17" i="27" s="1"/>
  <c r="B18" i="27"/>
  <c r="C18" i="27"/>
  <c r="D18" i="27"/>
  <c r="E18" i="27"/>
  <c r="F18" i="27"/>
  <c r="J18" i="27" s="1"/>
  <c r="K18" i="27" s="1"/>
  <c r="B19" i="27"/>
  <c r="C19" i="27"/>
  <c r="D19" i="27"/>
  <c r="E19" i="27"/>
  <c r="F19" i="27"/>
  <c r="M19" i="27" s="1"/>
  <c r="B20" i="27"/>
  <c r="C20" i="27"/>
  <c r="D20" i="27"/>
  <c r="E20" i="27"/>
  <c r="F20" i="27"/>
  <c r="I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J23" i="27" s="1"/>
  <c r="K23" i="27" s="1"/>
  <c r="B24" i="27"/>
  <c r="C24" i="27"/>
  <c r="D24" i="27"/>
  <c r="E24" i="27"/>
  <c r="F24" i="27"/>
  <c r="M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J26" i="27" s="1"/>
  <c r="K26" i="27" s="1"/>
  <c r="B27" i="27"/>
  <c r="C27" i="27"/>
  <c r="D27" i="27"/>
  <c r="E27" i="27"/>
  <c r="F27" i="27"/>
  <c r="I27" i="27" s="1"/>
  <c r="D13" i="27"/>
  <c r="E13" i="27"/>
  <c r="F13" i="27"/>
  <c r="J13" i="27" s="1"/>
  <c r="K13" i="27" s="1"/>
  <c r="O28" i="27"/>
  <c r="N28" i="27"/>
  <c r="L28" i="27"/>
  <c r="H28" i="27"/>
  <c r="G28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3" i="26"/>
  <c r="M18" i="27" l="1"/>
  <c r="M22" i="27"/>
  <c r="J24" i="31"/>
  <c r="K24" i="31" s="1"/>
  <c r="J20" i="27"/>
  <c r="K20" i="27" s="1"/>
  <c r="I15" i="27"/>
  <c r="M23" i="27"/>
  <c r="J27" i="27"/>
  <c r="K27" i="27" s="1"/>
  <c r="J15" i="30"/>
  <c r="K15" i="30" s="1"/>
  <c r="I25" i="27"/>
  <c r="J19" i="30"/>
  <c r="K19" i="30" s="1"/>
  <c r="M16" i="27"/>
  <c r="M21" i="27"/>
  <c r="M25" i="27"/>
  <c r="I15" i="31"/>
  <c r="J17" i="27"/>
  <c r="K17" i="27" s="1"/>
  <c r="M20" i="27"/>
  <c r="I24" i="27"/>
  <c r="J23" i="30"/>
  <c r="K23" i="30" s="1"/>
  <c r="I20" i="31"/>
  <c r="I23" i="31"/>
  <c r="M27" i="26"/>
  <c r="I16" i="27"/>
  <c r="J24" i="27"/>
  <c r="K24" i="27" s="1"/>
  <c r="J23" i="31"/>
  <c r="K23" i="31" s="1"/>
  <c r="J15" i="31"/>
  <c r="K15" i="31" s="1"/>
  <c r="J27" i="26"/>
  <c r="K27" i="26" s="1"/>
  <c r="J15" i="27"/>
  <c r="K15" i="27" s="1"/>
  <c r="I19" i="27"/>
  <c r="M27" i="27"/>
  <c r="J14" i="30"/>
  <c r="K14" i="30" s="1"/>
  <c r="J18" i="30"/>
  <c r="K18" i="30" s="1"/>
  <c r="J22" i="30"/>
  <c r="K22" i="30" s="1"/>
  <c r="J14" i="31"/>
  <c r="K14" i="31" s="1"/>
  <c r="I19" i="31"/>
  <c r="J19" i="27"/>
  <c r="K19" i="27" s="1"/>
  <c r="I23" i="27"/>
  <c r="M26" i="27"/>
  <c r="I16" i="30"/>
  <c r="I20" i="30"/>
  <c r="I24" i="30"/>
  <c r="J18" i="31"/>
  <c r="K18" i="31" s="1"/>
  <c r="J19" i="31"/>
  <c r="K19" i="31" s="1"/>
  <c r="M13" i="27"/>
  <c r="M17" i="27"/>
  <c r="I21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2" i="27"/>
  <c r="I26" i="27"/>
  <c r="I18" i="27"/>
  <c r="F28" i="27"/>
  <c r="J28" i="27" s="1"/>
  <c r="K28" i="27" s="1"/>
  <c r="I13" i="27"/>
  <c r="M27" i="30" l="1"/>
  <c r="I27" i="30"/>
  <c r="J27" i="31"/>
  <c r="K27" i="31" s="1"/>
  <c r="I27" i="31"/>
  <c r="M27" i="31"/>
  <c r="I28" i="27"/>
  <c r="M28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<sst xmlns="http://schemas.openxmlformats.org/spreadsheetml/2006/main" count="143" uniqueCount="46">
  <si>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</si>
  <si>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</si>
  <si>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</si>
  <si>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</si>
  <si>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</si>
  <si>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</si>
  <si>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</si>
  <si>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</si>
  <si>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</si>
  <si>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</si>
  <si>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</si>
  <si>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</si>
  <si>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</si>
  <si>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</si>
  <si>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</si>
  <si>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</si>
  <si>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</si>
  <si>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</si>
  <si>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</si>
  <si>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</si>
  <si>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</si>
  <si>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</si>
  <si>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</si>
  <si>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</si>
  <si>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</si>
  <si>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</si>
  <si>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</si>
  <si>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</si>
  <si>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</si>
  <si>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</si>
  <si>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</si>
  <si>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INDUSTRIAL</t>
  </si>
  <si>
    <t>AGOSTO - DICIEMBRE 2025</t>
  </si>
  <si>
    <t>M.C. JESSICA ALEJANDRA REYES LARIOS</t>
  </si>
  <si>
    <t>AMBIENTAL</t>
  </si>
  <si>
    <t>IAMB</t>
  </si>
  <si>
    <t>FUNDAMENTOS DE QUÍMICA ORGÁNICA</t>
  </si>
  <si>
    <t>FINAL</t>
  </si>
  <si>
    <t>M.C. Avelino Dominguez Rodriguez</t>
  </si>
  <si>
    <t>Fundamentos de aguas residuales</t>
  </si>
  <si>
    <t>Termodinámica</t>
  </si>
  <si>
    <t>Calculo diferencial</t>
  </si>
  <si>
    <t>Quimica</t>
  </si>
  <si>
    <t>IIND</t>
  </si>
  <si>
    <t>II</t>
  </si>
  <si>
    <t xml:space="preserve">III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</si>
</sst>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6" zoomScaleNormal="100" zoomScaleSheetLayoutView="100" zoomScalePageLayoutView="70" workbookViewId="0">
      <selection activeCell="H16" sqref="H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33" t="s">
        <v>27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">
        <v>34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4</v>
      </c>
      <c r="J7" s="38" t="s">
        <v>6</v>
      </c>
      <c r="K7" s="38"/>
      <c r="L7" s="38"/>
      <c r="M7" s="28" t="s">
        <v>32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38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7" t="s">
        <v>39</v>
      </c>
      <c r="C13" s="8" t="s">
        <v>20</v>
      </c>
      <c r="D13" s="8">
        <v>5</v>
      </c>
      <c r="E13" s="8" t="s">
        <v>35</v>
      </c>
      <c r="F13" s="8">
        <v>26</v>
      </c>
      <c r="G13" s="8">
        <v>23</v>
      </c>
      <c r="H13" s="8">
        <v>0</v>
      </c>
      <c r="I13" s="9">
        <f t="shared" ref="I13:I26" si="0">(G13+H13)/F13</f>
        <v>0.88461538461538458</v>
      </c>
      <c r="J13" s="8">
        <f t="shared" ref="J13:J26" si="1">(F13-SUM(G13:H13))-L13</f>
        <v>3</v>
      </c>
      <c r="K13" s="9">
        <f t="shared" ref="K13:K27" si="2">J13/F13</f>
        <v>0.11538461538461539</v>
      </c>
      <c r="L13" s="8"/>
      <c r="M13" s="9">
        <f t="shared" ref="M13:M27" si="3">L13/F13</f>
        <v>0</v>
      </c>
      <c r="N13" s="8">
        <v>75</v>
      </c>
      <c r="O13" s="12">
        <v>0.6</v>
      </c>
      <c r="P13" s="17"/>
    </row>
    <row r="14" spans="1:16" s="10" customFormat="1" x14ac:dyDescent="0.25">
      <c r="A14" s="17"/>
      <c r="B14" s="7" t="s">
        <v>40</v>
      </c>
      <c r="C14" s="8" t="s">
        <v>20</v>
      </c>
      <c r="D14" s="8">
        <v>3</v>
      </c>
      <c r="E14" s="8" t="s">
        <v>35</v>
      </c>
      <c r="F14" s="8">
        <v>19</v>
      </c>
      <c r="G14" s="8">
        <v>18</v>
      </c>
      <c r="H14" s="8">
        <v>0</v>
      </c>
      <c r="I14" s="9">
        <f t="shared" si="0"/>
        <v>0.94736842105263153</v>
      </c>
      <c r="J14" s="8">
        <f t="shared" si="1"/>
        <v>1</v>
      </c>
      <c r="K14" s="9">
        <f t="shared" si="2"/>
        <v>5.2631578947368418E-2</v>
      </c>
      <c r="L14" s="8"/>
      <c r="M14" s="9">
        <v>0</v>
      </c>
      <c r="N14" s="8">
        <v>72</v>
      </c>
      <c r="O14" s="12">
        <v>0.8</v>
      </c>
      <c r="P14" s="17"/>
    </row>
    <row r="15" spans="1:16" s="10" customFormat="1" x14ac:dyDescent="0.25">
      <c r="A15" s="17"/>
      <c r="B15" s="7" t="s">
        <v>41</v>
      </c>
      <c r="C15" s="8" t="s">
        <v>20</v>
      </c>
      <c r="D15" s="8">
        <v>1</v>
      </c>
      <c r="E15" s="8" t="s">
        <v>35</v>
      </c>
      <c r="F15" s="8">
        <v>27</v>
      </c>
      <c r="G15" s="8">
        <v>20</v>
      </c>
      <c r="H15" s="8">
        <v>0</v>
      </c>
      <c r="I15" s="9">
        <f t="shared" si="0"/>
        <v>0.7407407407407407</v>
      </c>
      <c r="J15" s="8">
        <f t="shared" si="1"/>
        <v>7</v>
      </c>
      <c r="K15" s="9">
        <f t="shared" si="2"/>
        <v>0.25925925925925924</v>
      </c>
      <c r="L15" s="8"/>
      <c r="M15" s="9">
        <f t="shared" si="3"/>
        <v>0</v>
      </c>
      <c r="N15" s="8">
        <v>70</v>
      </c>
      <c r="O15" s="12">
        <v>0.74</v>
      </c>
      <c r="P15" s="17"/>
    </row>
    <row r="16" spans="1:16" s="10" customFormat="1" x14ac:dyDescent="0.25">
      <c r="A16" s="17"/>
      <c r="B16" s="7" t="s">
        <v>42</v>
      </c>
      <c r="C16" s="8" t="s">
        <v>20</v>
      </c>
      <c r="D16" s="8">
        <v>1</v>
      </c>
      <c r="E16" s="8" t="s">
        <v>43</v>
      </c>
      <c r="F16" s="8">
        <v>36</v>
      </c>
      <c r="G16" s="8">
        <v>32</v>
      </c>
      <c r="H16" s="8">
        <v>0</v>
      </c>
      <c r="I16" s="9">
        <f t="shared" si="0"/>
        <v>0.88888888888888884</v>
      </c>
      <c r="J16" s="8">
        <f t="shared" si="1"/>
        <v>4</v>
      </c>
      <c r="K16" s="9">
        <f t="shared" si="2"/>
        <v>0.1111111111111111</v>
      </c>
      <c r="L16" s="8"/>
      <c r="M16" s="9">
        <f t="shared" si="3"/>
        <v>0</v>
      </c>
      <c r="N16" s="8">
        <v>75</v>
      </c>
      <c r="O16" s="12">
        <v>0.82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0"/>
        <v>#DIV/0!</v>
      </c>
      <c r="J17" s="8">
        <f t="shared" si="1"/>
        <v>0</v>
      </c>
      <c r="K17" s="9" t="e">
        <f t="shared" si="2"/>
        <v>#DIV/0!</v>
      </c>
      <c r="L17" s="8"/>
      <c r="M17" s="9" t="e">
        <f t="shared" si="3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0"/>
        <v>#DIV/0!</v>
      </c>
      <c r="J18" s="8">
        <f t="shared" si="1"/>
        <v>0</v>
      </c>
      <c r="K18" s="9" t="e">
        <f t="shared" si="2"/>
        <v>#DIV/0!</v>
      </c>
      <c r="L18" s="8"/>
      <c r="M18" s="9" t="e">
        <f t="shared" si="3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0"/>
        <v>#DIV/0!</v>
      </c>
      <c r="J19" s="8">
        <f t="shared" si="1"/>
        <v>0</v>
      </c>
      <c r="K19" s="9" t="e">
        <f t="shared" si="2"/>
        <v>#DIV/0!</v>
      </c>
      <c r="L19" s="8"/>
      <c r="M19" s="9" t="e">
        <f t="shared" si="3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0"/>
        <v>#DIV/0!</v>
      </c>
      <c r="J20" s="8">
        <f t="shared" si="1"/>
        <v>0</v>
      </c>
      <c r="K20" s="9" t="e">
        <f t="shared" si="2"/>
        <v>#DIV/0!</v>
      </c>
      <c r="L20" s="8"/>
      <c r="M20" s="9" t="e">
        <f t="shared" si="3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0"/>
        <v>#DIV/0!</v>
      </c>
      <c r="J21" s="8">
        <f t="shared" si="1"/>
        <v>0</v>
      </c>
      <c r="K21" s="9" t="e">
        <f t="shared" si="2"/>
        <v>#DIV/0!</v>
      </c>
      <c r="L21" s="8"/>
      <c r="M21" s="9" t="e">
        <f t="shared" si="3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0"/>
        <v>#DIV/0!</v>
      </c>
      <c r="J22" s="8">
        <f t="shared" si="1"/>
        <v>0</v>
      </c>
      <c r="K22" s="9" t="e">
        <f t="shared" si="2"/>
        <v>#DIV/0!</v>
      </c>
      <c r="L22" s="8"/>
      <c r="M22" s="9" t="e">
        <f t="shared" si="3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0"/>
        <v>#DIV/0!</v>
      </c>
      <c r="J23" s="8">
        <f t="shared" si="1"/>
        <v>0</v>
      </c>
      <c r="K23" s="9" t="e">
        <f t="shared" si="2"/>
        <v>#DIV/0!</v>
      </c>
      <c r="L23" s="8"/>
      <c r="M23" s="9" t="e">
        <f t="shared" si="3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0"/>
        <v>#DIV/0!</v>
      </c>
      <c r="J24" s="8">
        <f t="shared" si="1"/>
        <v>0</v>
      </c>
      <c r="K24" s="9" t="e">
        <f t="shared" si="2"/>
        <v>#DIV/0!</v>
      </c>
      <c r="L24" s="8"/>
      <c r="M24" s="9" t="e">
        <f t="shared" si="3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0"/>
        <v>#DIV/0!</v>
      </c>
      <c r="J25" s="8">
        <f t="shared" si="1"/>
        <v>0</v>
      </c>
      <c r="K25" s="9" t="e">
        <f t="shared" si="2"/>
        <v>#DIV/0!</v>
      </c>
      <c r="L25" s="8"/>
      <c r="M25" s="9" t="e">
        <f t="shared" si="3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0"/>
        <v>#DIV/0!</v>
      </c>
      <c r="J26" s="8">
        <f t="shared" si="1"/>
        <v>0</v>
      </c>
      <c r="K26" s="9" t="e">
        <f t="shared" si="2"/>
        <v>#DIV/0!</v>
      </c>
      <c r="L26" s="8"/>
      <c r="M26" s="9" t="e">
        <f t="shared" si="3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93</v>
      </c>
      <c r="H27" s="20">
        <f>SUM(H13:H26)</f>
        <v>0</v>
      </c>
      <c r="I27" s="21">
        <f>SUM(G27:H27)/F27</f>
        <v>0.86111111111111116</v>
      </c>
      <c r="J27" s="20">
        <f t="shared" ref="J27" si="4">(F27-SUM(G27:H27))-L27</f>
        <v>15</v>
      </c>
      <c r="K27" s="21">
        <f t="shared" si="2"/>
        <v>0.1388888888888889</v>
      </c>
      <c r="L27" s="20">
        <f>SUM(L13:L26)</f>
        <v>0</v>
      </c>
      <c r="M27" s="21">
        <f t="shared" si="3"/>
        <v>0</v>
      </c>
      <c r="N27" s="20">
        <f>AVERAGE(N13:N26)</f>
        <v>73</v>
      </c>
      <c r="O27" s="22">
        <f>AVERAGE(O13:O26)</f>
        <v>0.73999999999999988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1"/>
  <sheetViews>
    <sheetView tabSelected="1" view="pageBreakPreview" topLeftCell="A5" zoomScaleNormal="100" zoomScaleSheetLayoutView="100" zoomScalePageLayoutView="70" workbookViewId="0">
      <selection activeCell="O18" sqref="O18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AMBIENTAL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M.C. Avelino Dominguez Rodriguez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">
        <v>39</v>
      </c>
      <c r="C13" s="8" t="s">
        <v>44</v>
      </c>
      <c r="D13" s="8">
        <f>'1'!D13</f>
        <v>5</v>
      </c>
      <c r="E13" s="8" t="str">
        <f>'1'!E13</f>
        <v>IAMB</v>
      </c>
      <c r="F13" s="8">
        <f>'1'!F13</f>
        <v>26</v>
      </c>
      <c r="G13" s="8">
        <v>25</v>
      </c>
      <c r="H13" s="8">
        <v>0</v>
      </c>
      <c r="I13" s="9">
        <f>(G13+H13)/F13</f>
        <v>0.96153846153846156</v>
      </c>
      <c r="J13" s="8">
        <f t="shared" ref="J13:J28" si="0">(F13-SUM(G13:H13))-L13</f>
        <v>1</v>
      </c>
      <c r="K13" s="9">
        <f t="shared" ref="K13:K28" si="1">J13/F13</f>
        <v>3.8461538461538464E-2</v>
      </c>
      <c r="L13" s="8"/>
      <c r="M13" s="9">
        <f t="shared" ref="M13:M28" si="2">L13/F13</f>
        <v>0</v>
      </c>
      <c r="N13" s="8">
        <v>72</v>
      </c>
      <c r="O13" s="12">
        <v>0.8</v>
      </c>
      <c r="P13" s="17"/>
    </row>
    <row r="14" spans="1:16" s="10" customFormat="1" x14ac:dyDescent="0.25">
      <c r="A14" s="17"/>
      <c r="B14" s="13" t="s">
        <v>39</v>
      </c>
      <c r="C14" s="8" t="s">
        <v>45</v>
      </c>
      <c r="D14" s="8">
        <v>5</v>
      </c>
      <c r="E14" s="8" t="s">
        <v>35</v>
      </c>
      <c r="F14" s="8">
        <v>26</v>
      </c>
      <c r="G14" s="8">
        <v>20</v>
      </c>
      <c r="H14" s="8"/>
      <c r="I14" s="9">
        <f>(G14+H14)/F14</f>
        <v>0.76923076923076927</v>
      </c>
      <c r="J14" s="8">
        <f t="shared" si="0"/>
        <v>6</v>
      </c>
      <c r="K14" s="9">
        <f t="shared" si="1"/>
        <v>0.23076923076923078</v>
      </c>
      <c r="L14" s="8"/>
      <c r="M14" s="9"/>
      <c r="N14" s="8">
        <v>70</v>
      </c>
      <c r="O14" s="12">
        <v>0.74</v>
      </c>
      <c r="P14" s="17"/>
    </row>
    <row r="15" spans="1:16" s="10" customFormat="1" x14ac:dyDescent="0.25">
      <c r="A15" s="17"/>
      <c r="B15" s="13" t="str">
        <f>'1'!B14</f>
        <v>Termodinámica</v>
      </c>
      <c r="C15" s="8" t="s">
        <v>44</v>
      </c>
      <c r="D15" s="8">
        <f>'1'!D14</f>
        <v>3</v>
      </c>
      <c r="E15" s="8" t="str">
        <f>'1'!E14</f>
        <v>IAMB</v>
      </c>
      <c r="F15" s="8">
        <f>'1'!F14</f>
        <v>19</v>
      </c>
      <c r="G15" s="8">
        <v>17</v>
      </c>
      <c r="H15" s="8">
        <v>0</v>
      </c>
      <c r="I15" s="9">
        <f t="shared" ref="I15:I27" si="3">(G15+H15)/F15</f>
        <v>0.89473684210526316</v>
      </c>
      <c r="J15" s="8">
        <f>(F15-SUM(G15:H15))-L15</f>
        <v>2</v>
      </c>
      <c r="K15" s="9">
        <f t="shared" si="1"/>
        <v>0.10526315789473684</v>
      </c>
      <c r="L15" s="8"/>
      <c r="M15" s="9">
        <f t="shared" si="2"/>
        <v>0</v>
      </c>
      <c r="N15" s="8">
        <v>75</v>
      </c>
      <c r="O15" s="12">
        <v>0.82</v>
      </c>
      <c r="P15" s="17"/>
    </row>
    <row r="16" spans="1:16" s="10" customFormat="1" x14ac:dyDescent="0.25">
      <c r="A16" s="17"/>
      <c r="B16" s="13" t="str">
        <f>'1'!B15</f>
        <v>Calculo diferencial</v>
      </c>
      <c r="C16" s="8" t="s">
        <v>44</v>
      </c>
      <c r="D16" s="8">
        <f>'1'!D15</f>
        <v>1</v>
      </c>
      <c r="E16" s="8" t="str">
        <f>'1'!E15</f>
        <v>IAMB</v>
      </c>
      <c r="F16" s="8">
        <f>'1'!F15</f>
        <v>27</v>
      </c>
      <c r="G16" s="8">
        <v>20</v>
      </c>
      <c r="H16" s="8">
        <v>0</v>
      </c>
      <c r="I16" s="9">
        <f t="shared" si="3"/>
        <v>0.7407407407407407</v>
      </c>
      <c r="J16" s="8">
        <f t="shared" ref="J16:J27" si="4">(F16-SUM(G16:H16))-L16</f>
        <v>7</v>
      </c>
      <c r="K16" s="9">
        <f t="shared" si="1"/>
        <v>0.25925925925925924</v>
      </c>
      <c r="L16" s="8"/>
      <c r="M16" s="9">
        <f t="shared" si="2"/>
        <v>0</v>
      </c>
      <c r="N16" s="8">
        <v>70</v>
      </c>
      <c r="O16" s="12">
        <v>0.74</v>
      </c>
      <c r="P16" s="17"/>
    </row>
    <row r="17" spans="1:16" s="10" customFormat="1" x14ac:dyDescent="0.25">
      <c r="A17" s="17"/>
      <c r="B17" s="13" t="str">
        <f>'1'!B16</f>
        <v>Quimica</v>
      </c>
      <c r="C17" s="8" t="s">
        <v>44</v>
      </c>
      <c r="D17" s="8">
        <f>'1'!D16</f>
        <v>1</v>
      </c>
      <c r="E17" s="8" t="str">
        <f>'1'!E16</f>
        <v>IIND</v>
      </c>
      <c r="F17" s="8">
        <f>'1'!F16</f>
        <v>36</v>
      </c>
      <c r="G17" s="8">
        <v>34</v>
      </c>
      <c r="H17" s="8">
        <v>0</v>
      </c>
      <c r="I17" s="9">
        <f t="shared" si="3"/>
        <v>0.94444444444444442</v>
      </c>
      <c r="J17" s="8">
        <f t="shared" si="4"/>
        <v>2</v>
      </c>
      <c r="K17" s="9">
        <f t="shared" si="1"/>
        <v>5.5555555555555552E-2</v>
      </c>
      <c r="L17" s="8"/>
      <c r="M17" s="9">
        <f t="shared" si="2"/>
        <v>0</v>
      </c>
      <c r="N17" s="8">
        <v>72</v>
      </c>
      <c r="O17" s="12">
        <v>0.8</v>
      </c>
      <c r="P17" s="17"/>
    </row>
    <row r="18" spans="1:16" s="10" customFormat="1" x14ac:dyDescent="0.25">
      <c r="A18" s="17"/>
      <c r="B18" s="13">
        <f>'1'!B17</f>
        <v>0</v>
      </c>
      <c r="C18" s="8">
        <f>'1'!C17</f>
        <v>0</v>
      </c>
      <c r="D18" s="8">
        <f>'1'!D17</f>
        <v>0</v>
      </c>
      <c r="E18" s="8">
        <f>'1'!E17</f>
        <v>0</v>
      </c>
      <c r="F18" s="8">
        <f>'1'!F17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'1'!B18</f>
        <v>0</v>
      </c>
      <c r="C19" s="8">
        <f>'1'!C18</f>
        <v>0</v>
      </c>
      <c r="D19" s="8">
        <f>'1'!D18</f>
        <v>0</v>
      </c>
      <c r="E19" s="8">
        <f>'1'!E18</f>
        <v>0</v>
      </c>
      <c r="F19" s="8">
        <f>'1'!F18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'1'!B19</f>
        <v>0</v>
      </c>
      <c r="C20" s="8">
        <f>'1'!C19</f>
        <v>0</v>
      </c>
      <c r="D20" s="8">
        <f>'1'!D19</f>
        <v>0</v>
      </c>
      <c r="E20" s="8">
        <f>'1'!E19</f>
        <v>0</v>
      </c>
      <c r="F20" s="8">
        <f>'1'!F19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'1'!B20</f>
        <v>0</v>
      </c>
      <c r="C21" s="8">
        <f>'1'!C20</f>
        <v>0</v>
      </c>
      <c r="D21" s="8">
        <f>'1'!D20</f>
        <v>0</v>
      </c>
      <c r="E21" s="8">
        <f>'1'!E20</f>
        <v>0</v>
      </c>
      <c r="F21" s="8">
        <f>'1'!F20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'1'!B21</f>
        <v>0</v>
      </c>
      <c r="C22" s="8">
        <f>'1'!C21</f>
        <v>0</v>
      </c>
      <c r="D22" s="8">
        <f>'1'!D21</f>
        <v>0</v>
      </c>
      <c r="E22" s="8">
        <f>'1'!E21</f>
        <v>0</v>
      </c>
      <c r="F22" s="8">
        <f>'1'!F21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'1'!B22</f>
        <v>0</v>
      </c>
      <c r="C23" s="8">
        <f>'1'!C22</f>
        <v>0</v>
      </c>
      <c r="D23" s="8">
        <f>'1'!D22</f>
        <v>0</v>
      </c>
      <c r="E23" s="8">
        <f>'1'!E22</f>
        <v>0</v>
      </c>
      <c r="F23" s="8">
        <f>'1'!F22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'1'!B23</f>
        <v>0</v>
      </c>
      <c r="C24" s="8">
        <f>'1'!C23</f>
        <v>0</v>
      </c>
      <c r="D24" s="8">
        <f>'1'!D23</f>
        <v>0</v>
      </c>
      <c r="E24" s="8">
        <f>'1'!E23</f>
        <v>0</v>
      </c>
      <c r="F24" s="8">
        <f>'1'!F23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'1'!B24</f>
        <v>0</v>
      </c>
      <c r="C25" s="8">
        <f>'1'!C24</f>
        <v>0</v>
      </c>
      <c r="D25" s="8">
        <f>'1'!D24</f>
        <v>0</v>
      </c>
      <c r="E25" s="8">
        <f>'1'!E24</f>
        <v>0</v>
      </c>
      <c r="F25" s="8">
        <f>'1'!F24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x14ac:dyDescent="0.25">
      <c r="A26" s="17"/>
      <c r="B26" s="13">
        <f>'1'!B25</f>
        <v>0</v>
      </c>
      <c r="C26" s="8">
        <f>'1'!C25</f>
        <v>0</v>
      </c>
      <c r="D26" s="8">
        <f>'1'!D25</f>
        <v>0</v>
      </c>
      <c r="E26" s="8">
        <f>'1'!E25</f>
        <v>0</v>
      </c>
      <c r="F26" s="8">
        <f>'1'!F25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s="10" customFormat="1" ht="16.5" customHeight="1" x14ac:dyDescent="0.25">
      <c r="A27" s="17"/>
      <c r="B27" s="13">
        <f>'1'!B26</f>
        <v>0</v>
      </c>
      <c r="C27" s="8">
        <f>'1'!C26</f>
        <v>0</v>
      </c>
      <c r="D27" s="8">
        <f>'1'!D26</f>
        <v>0</v>
      </c>
      <c r="E27" s="8">
        <f>'1'!E26</f>
        <v>0</v>
      </c>
      <c r="F27" s="8">
        <f>'1'!F26</f>
        <v>0</v>
      </c>
      <c r="G27" s="8"/>
      <c r="H27" s="8">
        <v>0</v>
      </c>
      <c r="I27" s="9" t="e">
        <f t="shared" si="3"/>
        <v>#DIV/0!</v>
      </c>
      <c r="J27" s="8">
        <f t="shared" si="4"/>
        <v>0</v>
      </c>
      <c r="K27" s="9" t="e">
        <f t="shared" si="1"/>
        <v>#DIV/0!</v>
      </c>
      <c r="L27" s="8"/>
      <c r="M27" s="9" t="e">
        <f t="shared" si="2"/>
        <v>#DIV/0!</v>
      </c>
      <c r="N27" s="8"/>
      <c r="O27" s="12"/>
      <c r="P27" s="17"/>
    </row>
    <row r="28" spans="1:16" ht="13" thickBot="1" x14ac:dyDescent="0.3">
      <c r="A28" s="16"/>
      <c r="B28" s="19" t="s">
        <v>23</v>
      </c>
      <c r="C28" s="20" t="s">
        <v>24</v>
      </c>
      <c r="D28" s="20" t="s">
        <v>24</v>
      </c>
      <c r="E28" s="20" t="s">
        <v>24</v>
      </c>
      <c r="F28" s="20">
        <f>SUM(F13:F27)</f>
        <v>134</v>
      </c>
      <c r="G28" s="20">
        <f>SUM(G13:G27)</f>
        <v>116</v>
      </c>
      <c r="H28" s="20">
        <f>SUM(H13:H27)</f>
        <v>0</v>
      </c>
      <c r="I28" s="21">
        <f>SUM(G28:H28)/F28</f>
        <v>0.86567164179104472</v>
      </c>
      <c r="J28" s="20">
        <f t="shared" si="0"/>
        <v>18</v>
      </c>
      <c r="K28" s="21">
        <f t="shared" si="1"/>
        <v>0.13432835820895522</v>
      </c>
      <c r="L28" s="20">
        <f>SUM(L13:L27)</f>
        <v>0</v>
      </c>
      <c r="M28" s="21">
        <f t="shared" si="2"/>
        <v>0</v>
      </c>
      <c r="N28" s="20">
        <f>AVERAGE(N13:N27)</f>
        <v>71.8</v>
      </c>
      <c r="O28" s="22">
        <f>AVERAGE(O13:O27)</f>
        <v>0.77999999999999992</v>
      </c>
      <c r="P28" s="16"/>
    </row>
    <row r="29" spans="1:16" x14ac:dyDescent="0.25">
      <c r="A29" s="16"/>
      <c r="P29" s="16"/>
    </row>
    <row r="30" spans="1:16" ht="120" customHeight="1" x14ac:dyDescent="0.25">
      <c r="A30" s="16"/>
      <c r="B30" s="25" t="s">
        <v>25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16"/>
    </row>
    <row r="31" spans="1:16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30:O30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2" zoomScaleNormal="100" zoomScaleSheetLayoutView="100" zoomScalePageLayoutView="70" workbookViewId="0">
      <selection activeCell="E13" sqref="E1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>AMBIENTAL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M.C. Avelino Dominguez Rodriguez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">
        <v>36</v>
      </c>
      <c r="C13" s="8" t="str">
        <f>'1'!C13</f>
        <v>I</v>
      </c>
      <c r="D13" s="8">
        <f>'1'!D13</f>
        <v>5</v>
      </c>
      <c r="E13" s="8" t="str">
        <f>'1'!E13</f>
        <v>IAMB</v>
      </c>
      <c r="F13" s="8">
        <f>'1'!F13</f>
        <v>26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26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Termodinámica</v>
      </c>
      <c r="C14" s="8" t="str">
        <f>'1'!C14</f>
        <v>I</v>
      </c>
      <c r="D14" s="8">
        <f>'1'!D14</f>
        <v>3</v>
      </c>
      <c r="E14" s="8" t="str">
        <f>'1'!E14</f>
        <v>IAMB</v>
      </c>
      <c r="F14" s="8">
        <f>'1'!F14</f>
        <v>19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Calculo diferencial</v>
      </c>
      <c r="C15" s="8" t="str">
        <f>'1'!C15</f>
        <v>I</v>
      </c>
      <c r="D15" s="8">
        <f>'1'!D15</f>
        <v>1</v>
      </c>
      <c r="E15" s="8" t="str">
        <f>'1'!E15</f>
        <v>IAMB</v>
      </c>
      <c r="F15" s="8">
        <f>'1'!F15</f>
        <v>27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Quimica</v>
      </c>
      <c r="C16" s="8" t="str">
        <f>'1'!C16</f>
        <v>I</v>
      </c>
      <c r="D16" s="8">
        <f>'1'!D16</f>
        <v>1</v>
      </c>
      <c r="E16" s="8" t="str">
        <f>'1'!E16</f>
        <v>IIND</v>
      </c>
      <c r="F16" s="8">
        <f>'1'!F16</f>
        <v>36</v>
      </c>
      <c r="G16" s="8"/>
      <c r="H16" s="8">
        <v>0</v>
      </c>
      <c r="I16" s="9">
        <f t="shared" si="3"/>
        <v>0</v>
      </c>
      <c r="J16" s="8">
        <f t="shared" si="4"/>
        <v>36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4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B16" sqref="B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">
        <v>31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37</v>
      </c>
      <c r="D7" s="28"/>
      <c r="E7" s="11" t="s">
        <v>4</v>
      </c>
      <c r="F7" s="5">
        <v>1</v>
      </c>
      <c r="H7" s="4" t="s">
        <v>5</v>
      </c>
      <c r="I7" s="5">
        <v>1</v>
      </c>
      <c r="J7" s="38" t="s">
        <v>6</v>
      </c>
      <c r="K7" s="38"/>
      <c r="L7" s="38"/>
      <c r="M7" s="28" t="s">
        <v>32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33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5">
      <c r="A13" s="17"/>
      <c r="B13" s="13" t="s">
        <v>36</v>
      </c>
      <c r="C13" s="8"/>
      <c r="D13" s="8"/>
      <c r="E13" s="8"/>
      <c r="F13" s="8"/>
      <c r="G13" s="8"/>
      <c r="H13" s="8"/>
      <c r="I13" s="9" t="e">
        <f>(G13+H13)/F13</f>
        <v>#DIV/0!</v>
      </c>
      <c r="J13" s="8">
        <f t="shared" ref="J13:J27" si="0">(F13-SUM(G13:H13))-L13</f>
        <v>0</v>
      </c>
      <c r="K13" s="9" t="e">
        <f t="shared" ref="K13:K27" si="1">J13/F13</f>
        <v>#DIV/0!</v>
      </c>
      <c r="L13" s="8"/>
      <c r="M13" s="9" t="e">
        <f t="shared" ref="M13:M27" si="2">L13/F13</f>
        <v>#DIV/0!</v>
      </c>
      <c r="N13" s="8"/>
      <c r="O13" s="12"/>
      <c r="P13" s="17"/>
    </row>
    <row r="14" spans="1:16" s="10" customFormat="1" x14ac:dyDescent="0.25">
      <c r="A14" s="17"/>
      <c r="B14" s="13" t="str">
        <f>'1'!B14</f>
        <v>Termodinámica</v>
      </c>
      <c r="C14" s="8" t="str">
        <f>'1'!C14</f>
        <v>I</v>
      </c>
      <c r="D14" s="8">
        <f>'1'!D14</f>
        <v>3</v>
      </c>
      <c r="E14" s="8" t="str">
        <f>'1'!E14</f>
        <v>IAMB</v>
      </c>
      <c r="F14" s="8">
        <f>'1'!F14</f>
        <v>19</v>
      </c>
      <c r="G14" s="8"/>
      <c r="H14" s="8">
        <v>0</v>
      </c>
      <c r="I14" s="9">
        <f t="shared" ref="I14:I26" si="3">(G14+H14)/F14</f>
        <v>0</v>
      </c>
      <c r="J14" s="8">
        <f>(F14-SUM(G14:H14))-L14</f>
        <v>19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Calculo diferencial</v>
      </c>
      <c r="C15" s="8" t="str">
        <f>'1'!C15</f>
        <v>I</v>
      </c>
      <c r="D15" s="8">
        <f>'1'!D15</f>
        <v>1</v>
      </c>
      <c r="E15" s="8" t="str">
        <f>'1'!E15</f>
        <v>IAMB</v>
      </c>
      <c r="F15" s="8">
        <f>'1'!F15</f>
        <v>27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Quimica</v>
      </c>
      <c r="C16" s="8" t="str">
        <f>'1'!C16</f>
        <v>I</v>
      </c>
      <c r="D16" s="8">
        <f>'1'!D16</f>
        <v>1</v>
      </c>
      <c r="E16" s="8" t="str">
        <f>'1'!E16</f>
        <v>IIND</v>
      </c>
      <c r="F16" s="8">
        <f>'1'!F16</f>
        <v>36</v>
      </c>
      <c r="G16" s="8"/>
      <c r="H16" s="8">
        <v>0</v>
      </c>
      <c r="I16" s="9">
        <f t="shared" si="3"/>
        <v>0</v>
      </c>
      <c r="J16" s="8">
        <f t="shared" si="4"/>
        <v>36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82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82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Avelino Dominguez</cp:lastModifiedBy>
  <cp:revision/>
  <cp:lastPrinted>2025-07-02T21:33:58Z</cp:lastPrinted>
  <dcterms:created xsi:type="dcterms:W3CDTF">2021-11-22T14:45:25Z</dcterms:created>
  <dcterms:modified xsi:type="dcterms:W3CDTF">2025-10-25T07:24:53Z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