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Planeaciones agosto-dic2025\"/>
    </mc:Choice>
  </mc:AlternateContent>
  <xr:revisionPtr revIDLastSave="0" documentId="13_ncr:1_{9A84CFB0-CFB4-4A55-BC14-819D466F1A7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'3'!$A$1:$P$31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1" l="1"/>
  <c r="K14" i="30"/>
  <c r="J14" i="30"/>
  <c r="I14" i="30"/>
  <c r="E14" i="30"/>
  <c r="J14" i="27"/>
  <c r="K14" i="27" s="1"/>
  <c r="I14" i="27"/>
  <c r="K13" i="26" l="1"/>
  <c r="K14" i="26"/>
  <c r="J13" i="26"/>
  <c r="J14" i="26"/>
  <c r="I13" i="26"/>
  <c r="I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M16" i="3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8" i="30"/>
  <c r="N28" i="30"/>
  <c r="L28" i="30"/>
  <c r="H28" i="30"/>
  <c r="G28" i="30"/>
  <c r="F27" i="30"/>
  <c r="J27" i="30" s="1"/>
  <c r="K27" i="30" s="1"/>
  <c r="E27" i="30"/>
  <c r="D27" i="30"/>
  <c r="C27" i="30"/>
  <c r="B27" i="30"/>
  <c r="F26" i="30"/>
  <c r="J26" i="30" s="1"/>
  <c r="K26" i="30" s="1"/>
  <c r="E26" i="30"/>
  <c r="D26" i="30"/>
  <c r="C26" i="30"/>
  <c r="B26" i="30"/>
  <c r="F25" i="30"/>
  <c r="M25" i="30" s="1"/>
  <c r="E25" i="30"/>
  <c r="D25" i="30"/>
  <c r="C25" i="30"/>
  <c r="B25" i="30"/>
  <c r="F24" i="30"/>
  <c r="M24" i="30" s="1"/>
  <c r="E24" i="30"/>
  <c r="D24" i="30"/>
  <c r="C24" i="30"/>
  <c r="B24" i="30"/>
  <c r="F23" i="30"/>
  <c r="I23" i="30" s="1"/>
  <c r="E23" i="30"/>
  <c r="D23" i="30"/>
  <c r="C23" i="30"/>
  <c r="B23" i="30"/>
  <c r="F22" i="30"/>
  <c r="J22" i="30" s="1"/>
  <c r="K22" i="30" s="1"/>
  <c r="E22" i="30"/>
  <c r="D22" i="30"/>
  <c r="C22" i="30"/>
  <c r="B22" i="30"/>
  <c r="F21" i="30"/>
  <c r="M21" i="30" s="1"/>
  <c r="E21" i="30"/>
  <c r="D21" i="30"/>
  <c r="C21" i="30"/>
  <c r="B21" i="30"/>
  <c r="F20" i="30"/>
  <c r="M20" i="30" s="1"/>
  <c r="E20" i="30"/>
  <c r="D20" i="30"/>
  <c r="C20" i="30"/>
  <c r="B20" i="30"/>
  <c r="F19" i="30"/>
  <c r="I19" i="30" s="1"/>
  <c r="E19" i="30"/>
  <c r="D19" i="30"/>
  <c r="C19" i="30"/>
  <c r="B19" i="30"/>
  <c r="F18" i="30"/>
  <c r="J18" i="30" s="1"/>
  <c r="K18" i="30" s="1"/>
  <c r="E18" i="30"/>
  <c r="D18" i="30"/>
  <c r="C18" i="30"/>
  <c r="B18" i="30"/>
  <c r="F17" i="30"/>
  <c r="M17" i="30" s="1"/>
  <c r="E17" i="30"/>
  <c r="D17" i="30"/>
  <c r="B17" i="30"/>
  <c r="F16" i="30"/>
  <c r="M16" i="30" s="1"/>
  <c r="E16" i="30"/>
  <c r="D16" i="30"/>
  <c r="B16" i="30"/>
  <c r="F15" i="30"/>
  <c r="I15" i="30" s="1"/>
  <c r="E15" i="30"/>
  <c r="D15" i="30"/>
  <c r="B15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B18" i="27"/>
  <c r="C18" i="27"/>
  <c r="D18" i="27"/>
  <c r="E18" i="27"/>
  <c r="F18" i="27"/>
  <c r="J18" i="27" s="1"/>
  <c r="K18" i="27" s="1"/>
  <c r="B19" i="27"/>
  <c r="C19" i="27"/>
  <c r="D19" i="27"/>
  <c r="E19" i="27"/>
  <c r="F19" i="27"/>
  <c r="M19" i="27" s="1"/>
  <c r="B20" i="27"/>
  <c r="C20" i="27"/>
  <c r="D20" i="27"/>
  <c r="E20" i="27"/>
  <c r="F20" i="27"/>
  <c r="I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M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I27" i="27" s="1"/>
  <c r="D13" i="27"/>
  <c r="E13" i="27"/>
  <c r="F13" i="27"/>
  <c r="J13" i="27" s="1"/>
  <c r="K13" i="27" s="1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8" i="27" l="1"/>
  <c r="M22" i="27"/>
  <c r="J24" i="31"/>
  <c r="K24" i="31" s="1"/>
  <c r="J20" i="27"/>
  <c r="K20" i="27" s="1"/>
  <c r="I15" i="27"/>
  <c r="M23" i="27"/>
  <c r="J27" i="27"/>
  <c r="K27" i="27" s="1"/>
  <c r="J16" i="30"/>
  <c r="K16" i="30" s="1"/>
  <c r="I25" i="27"/>
  <c r="J20" i="30"/>
  <c r="K20" i="30" s="1"/>
  <c r="M16" i="27"/>
  <c r="M21" i="27"/>
  <c r="M25" i="27"/>
  <c r="I15" i="31"/>
  <c r="J17" i="27"/>
  <c r="K17" i="27" s="1"/>
  <c r="M20" i="27"/>
  <c r="I24" i="27"/>
  <c r="J24" i="30"/>
  <c r="K24" i="30" s="1"/>
  <c r="I20" i="31"/>
  <c r="I23" i="31"/>
  <c r="M27" i="26"/>
  <c r="I16" i="27"/>
  <c r="J24" i="27"/>
  <c r="K24" i="27" s="1"/>
  <c r="J23" i="31"/>
  <c r="K23" i="31" s="1"/>
  <c r="J15" i="31"/>
  <c r="K15" i="31" s="1"/>
  <c r="J27" i="26"/>
  <c r="K27" i="26" s="1"/>
  <c r="J15" i="27"/>
  <c r="K15" i="27" s="1"/>
  <c r="I19" i="27"/>
  <c r="M27" i="27"/>
  <c r="J15" i="30"/>
  <c r="K15" i="30" s="1"/>
  <c r="J19" i="30"/>
  <c r="K19" i="30" s="1"/>
  <c r="J23" i="30"/>
  <c r="K23" i="30" s="1"/>
  <c r="K14" i="31"/>
  <c r="I19" i="31"/>
  <c r="J19" i="27"/>
  <c r="K19" i="27" s="1"/>
  <c r="I23" i="27"/>
  <c r="M26" i="27"/>
  <c r="I17" i="30"/>
  <c r="I21" i="30"/>
  <c r="I25" i="30"/>
  <c r="J18" i="31"/>
  <c r="K18" i="31" s="1"/>
  <c r="J19" i="31"/>
  <c r="K19" i="31" s="1"/>
  <c r="M13" i="27"/>
  <c r="M17" i="27"/>
  <c r="I21" i="27"/>
  <c r="F28" i="30"/>
  <c r="J28" i="30" s="1"/>
  <c r="K28" i="30" s="1"/>
  <c r="I16" i="30"/>
  <c r="I20" i="30"/>
  <c r="I24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8" i="30"/>
  <c r="M22" i="30"/>
  <c r="M26" i="30"/>
  <c r="I13" i="30"/>
  <c r="M15" i="30"/>
  <c r="J17" i="30"/>
  <c r="K17" i="30" s="1"/>
  <c r="I18" i="30"/>
  <c r="M19" i="30"/>
  <c r="J21" i="30"/>
  <c r="K21" i="30" s="1"/>
  <c r="I22" i="30"/>
  <c r="M23" i="30"/>
  <c r="J25" i="30"/>
  <c r="K25" i="30" s="1"/>
  <c r="I26" i="30"/>
  <c r="M27" i="30"/>
  <c r="J13" i="30"/>
  <c r="K13" i="30" s="1"/>
  <c r="I27" i="30"/>
  <c r="I22" i="27"/>
  <c r="I26" i="27"/>
  <c r="I18" i="27"/>
  <c r="F28" i="27"/>
  <c r="J28" i="27" s="1"/>
  <c r="K28" i="27" s="1"/>
  <c r="I13" i="27"/>
  <c r="M28" i="30" l="1"/>
  <c r="I28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<sst xmlns="http://schemas.openxmlformats.org/spreadsheetml/2006/main" count="149" uniqueCount="48">
  <si>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</si>
  <si>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</si>
  <si>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</si>
  <si>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</si>
  <si>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</si>
  <si>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</si>
  <si>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</si>
  <si>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</si>
  <si>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</si>
  <si>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</si>
  <si>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</si>
  <si>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</si>
  <si>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</si>
  <si>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</si>
  <si>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</si>
  <si>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</si>
  <si>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</si>
  <si>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</si>
  <si>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</si>
  <si>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</si>
  <si>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</si>
  <si>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</si>
  <si>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</si>
  <si>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</si>
  <si>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</si>
  <si>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</si>
  <si>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</si>
  <si>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</si>
  <si>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</si>
  <si>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</si>
  <si>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</si>
  <si>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</si>
  <si>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AMBIENTAL</t>
  </si>
  <si>
    <t>IAMB</t>
  </si>
  <si>
    <t>FINAL</t>
  </si>
  <si>
    <t>M.C. Avelino Dominguez Rodriguez</t>
  </si>
  <si>
    <t>Fundamentos de aguas residuales</t>
  </si>
  <si>
    <t>Termodinámica</t>
  </si>
  <si>
    <t>Calculo diferencial</t>
  </si>
  <si>
    <t>Quimica</t>
  </si>
  <si>
    <t>IIND</t>
  </si>
  <si>
    <t>II</t>
  </si>
  <si>
    <t xml:space="preserve">III </t>
  </si>
  <si>
    <t>FUNDAMENTOS DE AGUAS RESIDUALES</t>
  </si>
  <si>
    <t>IV</t>
  </si>
  <si>
    <t>V</t>
  </si>
  <si>
    <t>III</t>
  </si>
  <si>
    <t>M.C. AVELINO DOMINGUEZ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</si>
</sst>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H16" sqref="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31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36</v>
      </c>
      <c r="C13" s="8" t="s">
        <v>20</v>
      </c>
      <c r="D13" s="8">
        <v>5</v>
      </c>
      <c r="E13" s="8" t="s">
        <v>33</v>
      </c>
      <c r="F13" s="8">
        <v>26</v>
      </c>
      <c r="G13" s="8">
        <v>23</v>
      </c>
      <c r="H13" s="8">
        <v>0</v>
      </c>
      <c r="I13" s="9">
        <f t="shared" ref="I13:I26" si="0">(G13+H13)/F13</f>
        <v>0.88461538461538458</v>
      </c>
      <c r="J13" s="8">
        <f t="shared" ref="J13:J26" si="1">(F13-SUM(G13:H13))-L13</f>
        <v>3</v>
      </c>
      <c r="K13" s="9">
        <f t="shared" ref="K13:K27" si="2">J13/F13</f>
        <v>0.11538461538461539</v>
      </c>
      <c r="L13" s="8"/>
      <c r="M13" s="9">
        <f t="shared" ref="M13:M27" si="3">L13/F13</f>
        <v>0</v>
      </c>
      <c r="N13" s="8">
        <v>75</v>
      </c>
      <c r="O13" s="12">
        <v>0.6</v>
      </c>
      <c r="P13" s="17"/>
    </row>
    <row r="14" spans="1:16" s="10" customFormat="1" x14ac:dyDescent="0.25">
      <c r="A14" s="17"/>
      <c r="B14" s="7" t="s">
        <v>37</v>
      </c>
      <c r="C14" s="8" t="s">
        <v>20</v>
      </c>
      <c r="D14" s="8">
        <v>3</v>
      </c>
      <c r="E14" s="8" t="s">
        <v>33</v>
      </c>
      <c r="F14" s="8">
        <v>19</v>
      </c>
      <c r="G14" s="8">
        <v>18</v>
      </c>
      <c r="H14" s="8">
        <v>0</v>
      </c>
      <c r="I14" s="9">
        <f t="shared" si="0"/>
        <v>0.94736842105263153</v>
      </c>
      <c r="J14" s="8">
        <f t="shared" si="1"/>
        <v>1</v>
      </c>
      <c r="K14" s="9">
        <f t="shared" si="2"/>
        <v>5.2631578947368418E-2</v>
      </c>
      <c r="L14" s="8"/>
      <c r="M14" s="9">
        <v>0</v>
      </c>
      <c r="N14" s="8">
        <v>72</v>
      </c>
      <c r="O14" s="12">
        <v>0.8</v>
      </c>
      <c r="P14" s="17"/>
    </row>
    <row r="15" spans="1:16" s="10" customFormat="1" x14ac:dyDescent="0.25">
      <c r="A15" s="17"/>
      <c r="B15" s="7" t="s">
        <v>38</v>
      </c>
      <c r="C15" s="8" t="s">
        <v>20</v>
      </c>
      <c r="D15" s="8">
        <v>1</v>
      </c>
      <c r="E15" s="8" t="s">
        <v>33</v>
      </c>
      <c r="F15" s="8">
        <v>27</v>
      </c>
      <c r="G15" s="8">
        <v>20</v>
      </c>
      <c r="H15" s="8">
        <v>0</v>
      </c>
      <c r="I15" s="9">
        <f t="shared" si="0"/>
        <v>0.7407407407407407</v>
      </c>
      <c r="J15" s="8">
        <f t="shared" si="1"/>
        <v>7</v>
      </c>
      <c r="K15" s="9">
        <f t="shared" si="2"/>
        <v>0.25925925925925924</v>
      </c>
      <c r="L15" s="8"/>
      <c r="M15" s="9">
        <f t="shared" si="3"/>
        <v>0</v>
      </c>
      <c r="N15" s="8">
        <v>70</v>
      </c>
      <c r="O15" s="12">
        <v>0.74</v>
      </c>
      <c r="P15" s="17"/>
    </row>
    <row r="16" spans="1:16" s="10" customFormat="1" x14ac:dyDescent="0.25">
      <c r="A16" s="17"/>
      <c r="B16" s="7" t="s">
        <v>39</v>
      </c>
      <c r="C16" s="8" t="s">
        <v>20</v>
      </c>
      <c r="D16" s="8">
        <v>1</v>
      </c>
      <c r="E16" s="8" t="s">
        <v>40</v>
      </c>
      <c r="F16" s="8">
        <v>36</v>
      </c>
      <c r="G16" s="8">
        <v>32</v>
      </c>
      <c r="H16" s="8">
        <v>0</v>
      </c>
      <c r="I16" s="9">
        <f t="shared" si="0"/>
        <v>0.88888888888888884</v>
      </c>
      <c r="J16" s="8">
        <f t="shared" si="1"/>
        <v>4</v>
      </c>
      <c r="K16" s="9">
        <f t="shared" si="2"/>
        <v>0.1111111111111111</v>
      </c>
      <c r="L16" s="8"/>
      <c r="M16" s="9">
        <f t="shared" si="3"/>
        <v>0</v>
      </c>
      <c r="N16" s="8">
        <v>75</v>
      </c>
      <c r="O16" s="12">
        <v>0.82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0"/>
        <v>#DIV/0!</v>
      </c>
      <c r="J17" s="8">
        <f t="shared" si="1"/>
        <v>0</v>
      </c>
      <c r="K17" s="9" t="e">
        <f t="shared" si="2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93</v>
      </c>
      <c r="H27" s="20">
        <f>SUM(H13:H26)</f>
        <v>0</v>
      </c>
      <c r="I27" s="21">
        <f>SUM(G27:H27)/F27</f>
        <v>0.86111111111111116</v>
      </c>
      <c r="J27" s="20">
        <f t="shared" ref="J27" si="4">(F27-SUM(G27:H27))-L27</f>
        <v>15</v>
      </c>
      <c r="K27" s="21">
        <f t="shared" si="2"/>
        <v>0.1388888888888889</v>
      </c>
      <c r="L27" s="20">
        <f>SUM(L13:L26)</f>
        <v>0</v>
      </c>
      <c r="M27" s="21">
        <f t="shared" si="3"/>
        <v>0</v>
      </c>
      <c r="N27" s="20">
        <f>AVERAGE(N13:N26)</f>
        <v>73</v>
      </c>
      <c r="O27" s="22">
        <f>AVERAGE(O13:O26)</f>
        <v>0.73999999999999988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view="pageBreakPreview" topLeftCell="A5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36</v>
      </c>
      <c r="C13" s="8" t="s">
        <v>41</v>
      </c>
      <c r="D13" s="8">
        <f>'1'!D13</f>
        <v>5</v>
      </c>
      <c r="E13" s="8" t="str">
        <f>'1'!E13</f>
        <v>IAMB</v>
      </c>
      <c r="F13" s="8">
        <f>'1'!F13</f>
        <v>26</v>
      </c>
      <c r="G13" s="8">
        <v>25</v>
      </c>
      <c r="H13" s="8">
        <v>0</v>
      </c>
      <c r="I13" s="9">
        <f>(G13+H13)/F13</f>
        <v>0.96153846153846156</v>
      </c>
      <c r="J13" s="8">
        <f t="shared" ref="J13:J28" si="0">(F13-SUM(G13:H13))-L13</f>
        <v>1</v>
      </c>
      <c r="K13" s="9">
        <f t="shared" ref="K13:K28" si="1">J13/F13</f>
        <v>3.8461538461538464E-2</v>
      </c>
      <c r="L13" s="8"/>
      <c r="M13" s="9">
        <f t="shared" ref="M13:M28" si="2">L13/F13</f>
        <v>0</v>
      </c>
      <c r="N13" s="8">
        <v>72</v>
      </c>
      <c r="O13" s="12">
        <v>0.8</v>
      </c>
      <c r="P13" s="17"/>
    </row>
    <row r="14" spans="1:16" s="10" customFormat="1" x14ac:dyDescent="0.25">
      <c r="A14" s="17"/>
      <c r="B14" s="13" t="s">
        <v>36</v>
      </c>
      <c r="C14" s="8" t="s">
        <v>42</v>
      </c>
      <c r="D14" s="8">
        <v>5</v>
      </c>
      <c r="E14" s="8" t="s">
        <v>33</v>
      </c>
      <c r="F14" s="8">
        <v>26</v>
      </c>
      <c r="G14" s="8">
        <v>20</v>
      </c>
      <c r="H14" s="8"/>
      <c r="I14" s="9">
        <f>(G14+H14)/F14</f>
        <v>0.76923076923076927</v>
      </c>
      <c r="J14" s="8">
        <f t="shared" si="0"/>
        <v>6</v>
      </c>
      <c r="K14" s="9">
        <f t="shared" si="1"/>
        <v>0.23076923076923078</v>
      </c>
      <c r="L14" s="8"/>
      <c r="M14" s="9"/>
      <c r="N14" s="8">
        <v>70</v>
      </c>
      <c r="O14" s="12">
        <v>0.74</v>
      </c>
      <c r="P14" s="17"/>
    </row>
    <row r="15" spans="1:16" s="10" customFormat="1" x14ac:dyDescent="0.25">
      <c r="A15" s="17"/>
      <c r="B15" s="13" t="str">
        <f>'1'!B14</f>
        <v>Termodinámica</v>
      </c>
      <c r="C15" s="8" t="s">
        <v>41</v>
      </c>
      <c r="D15" s="8">
        <f>'1'!D14</f>
        <v>3</v>
      </c>
      <c r="E15" s="8" t="str">
        <f>'1'!E14</f>
        <v>IAMB</v>
      </c>
      <c r="F15" s="8">
        <f>'1'!F14</f>
        <v>19</v>
      </c>
      <c r="G15" s="8">
        <v>17</v>
      </c>
      <c r="H15" s="8">
        <v>0</v>
      </c>
      <c r="I15" s="9">
        <f t="shared" ref="I15:I27" si="3">(G15+H15)/F15</f>
        <v>0.89473684210526316</v>
      </c>
      <c r="J15" s="8">
        <f>(F15-SUM(G15:H15))-L15</f>
        <v>2</v>
      </c>
      <c r="K15" s="9">
        <f t="shared" si="1"/>
        <v>0.10526315789473684</v>
      </c>
      <c r="L15" s="8"/>
      <c r="M15" s="9">
        <f t="shared" si="2"/>
        <v>0</v>
      </c>
      <c r="N15" s="8">
        <v>75</v>
      </c>
      <c r="O15" s="12">
        <v>0.82</v>
      </c>
      <c r="P15" s="17"/>
    </row>
    <row r="16" spans="1:16" s="10" customFormat="1" x14ac:dyDescent="0.25">
      <c r="A16" s="17"/>
      <c r="B16" s="13" t="str">
        <f>'1'!B15</f>
        <v>Calculo diferencial</v>
      </c>
      <c r="C16" s="8" t="s">
        <v>41</v>
      </c>
      <c r="D16" s="8">
        <f>'1'!D15</f>
        <v>1</v>
      </c>
      <c r="E16" s="8" t="str">
        <f>'1'!E15</f>
        <v>IAMB</v>
      </c>
      <c r="F16" s="8">
        <f>'1'!F15</f>
        <v>27</v>
      </c>
      <c r="G16" s="8">
        <v>20</v>
      </c>
      <c r="H16" s="8">
        <v>0</v>
      </c>
      <c r="I16" s="9">
        <f t="shared" si="3"/>
        <v>0.7407407407407407</v>
      </c>
      <c r="J16" s="8">
        <f t="shared" ref="J16:J27" si="4">(F16-SUM(G16:H16))-L16</f>
        <v>7</v>
      </c>
      <c r="K16" s="9">
        <f t="shared" si="1"/>
        <v>0.25925925925925924</v>
      </c>
      <c r="L16" s="8"/>
      <c r="M16" s="9">
        <f t="shared" si="2"/>
        <v>0</v>
      </c>
      <c r="N16" s="8">
        <v>70</v>
      </c>
      <c r="O16" s="12">
        <v>0.74</v>
      </c>
      <c r="P16" s="17"/>
    </row>
    <row r="17" spans="1:16" s="10" customFormat="1" x14ac:dyDescent="0.25">
      <c r="A17" s="17"/>
      <c r="B17" s="13" t="str">
        <f>'1'!B16</f>
        <v>Quimica</v>
      </c>
      <c r="C17" s="8" t="s">
        <v>41</v>
      </c>
      <c r="D17" s="8">
        <f>'1'!D16</f>
        <v>1</v>
      </c>
      <c r="E17" s="8" t="str">
        <f>'1'!E16</f>
        <v>IIND</v>
      </c>
      <c r="F17" s="8">
        <f>'1'!F16</f>
        <v>36</v>
      </c>
      <c r="G17" s="8">
        <v>34</v>
      </c>
      <c r="H17" s="8">
        <v>0</v>
      </c>
      <c r="I17" s="9">
        <f t="shared" si="3"/>
        <v>0.94444444444444442</v>
      </c>
      <c r="J17" s="8">
        <f t="shared" si="4"/>
        <v>2</v>
      </c>
      <c r="K17" s="9">
        <f t="shared" si="1"/>
        <v>5.5555555555555552E-2</v>
      </c>
      <c r="L17" s="8"/>
      <c r="M17" s="9">
        <f t="shared" si="2"/>
        <v>0</v>
      </c>
      <c r="N17" s="8">
        <v>72</v>
      </c>
      <c r="O17" s="12">
        <v>0.8</v>
      </c>
      <c r="P17" s="17"/>
    </row>
    <row r="18" spans="1:16" s="10" customFormat="1" x14ac:dyDescent="0.25">
      <c r="A18" s="17"/>
      <c r="B18" s="13">
        <f>'1'!B17</f>
        <v>0</v>
      </c>
      <c r="C18" s="8">
        <f>'1'!C17</f>
        <v>0</v>
      </c>
      <c r="D18" s="8">
        <f>'1'!D17</f>
        <v>0</v>
      </c>
      <c r="E18" s="8">
        <f>'1'!E17</f>
        <v>0</v>
      </c>
      <c r="F18" s="8">
        <f>'1'!F17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134</v>
      </c>
      <c r="G28" s="20">
        <f>SUM(G13:G27)</f>
        <v>116</v>
      </c>
      <c r="H28" s="20">
        <f>SUM(H13:H27)</f>
        <v>0</v>
      </c>
      <c r="I28" s="21">
        <f>SUM(G28:H28)/F28</f>
        <v>0.86567164179104472</v>
      </c>
      <c r="J28" s="20">
        <f t="shared" si="0"/>
        <v>18</v>
      </c>
      <c r="K28" s="21">
        <f t="shared" si="1"/>
        <v>0.13432835820895522</v>
      </c>
      <c r="L28" s="20">
        <f>SUM(L13:L27)</f>
        <v>0</v>
      </c>
      <c r="M28" s="21">
        <f t="shared" si="2"/>
        <v>0</v>
      </c>
      <c r="N28" s="20">
        <f>AVERAGE(N13:N27)</f>
        <v>71.8</v>
      </c>
      <c r="O28" s="22">
        <f>AVERAGE(O13:O27)</f>
        <v>0.77999999999999992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25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1"/>
  <sheetViews>
    <sheetView view="pageBreakPreview" topLeftCell="A10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43</v>
      </c>
      <c r="C13" s="8" t="s">
        <v>44</v>
      </c>
      <c r="D13" s="8">
        <f>'1'!D13</f>
        <v>5</v>
      </c>
      <c r="E13" s="8" t="str">
        <f>'1'!E13</f>
        <v>IAMB</v>
      </c>
      <c r="F13" s="8">
        <f>'1'!F13</f>
        <v>26</v>
      </c>
      <c r="G13" s="8">
        <v>24</v>
      </c>
      <c r="H13" s="8">
        <v>0</v>
      </c>
      <c r="I13" s="9">
        <f>(G13+H13)/F13</f>
        <v>0.92307692307692313</v>
      </c>
      <c r="J13" s="8">
        <f t="shared" ref="J13:J28" si="0">(F13-SUM(G13:H13))-L13</f>
        <v>2</v>
      </c>
      <c r="K13" s="9">
        <f t="shared" ref="K13:K28" si="1">J13/F13</f>
        <v>7.6923076923076927E-2</v>
      </c>
      <c r="L13" s="8"/>
      <c r="M13" s="9">
        <f t="shared" ref="M13:M28" si="2">L13/F13</f>
        <v>0</v>
      </c>
      <c r="N13" s="8">
        <v>72</v>
      </c>
      <c r="O13" s="12">
        <v>0.8</v>
      </c>
      <c r="P13" s="17"/>
    </row>
    <row r="14" spans="1:16" s="10" customFormat="1" x14ac:dyDescent="0.25">
      <c r="A14" s="17"/>
      <c r="B14" s="13" t="s">
        <v>43</v>
      </c>
      <c r="C14" s="8" t="s">
        <v>45</v>
      </c>
      <c r="D14" s="8">
        <v>5</v>
      </c>
      <c r="E14" s="8" t="str">
        <f>'1'!E14</f>
        <v>IAMB</v>
      </c>
      <c r="F14" s="8">
        <v>26</v>
      </c>
      <c r="G14" s="8">
        <v>23</v>
      </c>
      <c r="H14" s="8"/>
      <c r="I14" s="9">
        <f>(G14+H14)/F14</f>
        <v>0.88461538461538458</v>
      </c>
      <c r="J14" s="8">
        <f t="shared" si="0"/>
        <v>3</v>
      </c>
      <c r="K14" s="9">
        <f t="shared" si="1"/>
        <v>0.11538461538461539</v>
      </c>
      <c r="L14" s="8"/>
      <c r="M14" s="9"/>
      <c r="N14" s="8">
        <v>70</v>
      </c>
      <c r="O14" s="12">
        <v>0.74</v>
      </c>
      <c r="P14" s="17"/>
    </row>
    <row r="15" spans="1:16" s="10" customFormat="1" x14ac:dyDescent="0.25">
      <c r="A15" s="17"/>
      <c r="B15" s="13" t="str">
        <f>'1'!B14</f>
        <v>Termodinámica</v>
      </c>
      <c r="C15" s="8" t="s">
        <v>46</v>
      </c>
      <c r="D15" s="8">
        <f>'1'!D14</f>
        <v>3</v>
      </c>
      <c r="E15" s="8" t="str">
        <f>'1'!E14</f>
        <v>IAMB</v>
      </c>
      <c r="F15" s="8">
        <f>'1'!F14</f>
        <v>19</v>
      </c>
      <c r="G15" s="8">
        <v>17</v>
      </c>
      <c r="H15" s="8">
        <v>0</v>
      </c>
      <c r="I15" s="9">
        <f t="shared" ref="I15:I27" si="3">(G15+H15)/F15</f>
        <v>0.89473684210526316</v>
      </c>
      <c r="J15" s="8">
        <f>(F15-SUM(G15:H15))-L15</f>
        <v>2</v>
      </c>
      <c r="K15" s="9">
        <f t="shared" si="1"/>
        <v>0.10526315789473684</v>
      </c>
      <c r="L15" s="8"/>
      <c r="M15" s="9">
        <f t="shared" si="2"/>
        <v>0</v>
      </c>
      <c r="N15" s="8">
        <v>75</v>
      </c>
      <c r="O15" s="12">
        <v>0.82</v>
      </c>
      <c r="P15" s="17"/>
    </row>
    <row r="16" spans="1:16" s="10" customFormat="1" x14ac:dyDescent="0.25">
      <c r="A16" s="17"/>
      <c r="B16" s="13" t="str">
        <f>'1'!B15</f>
        <v>Calculo diferencial</v>
      </c>
      <c r="C16" s="8" t="s">
        <v>46</v>
      </c>
      <c r="D16" s="8">
        <f>'1'!D15</f>
        <v>1</v>
      </c>
      <c r="E16" s="8" t="str">
        <f>'1'!E15</f>
        <v>IAMB</v>
      </c>
      <c r="F16" s="8">
        <f>'1'!F15</f>
        <v>27</v>
      </c>
      <c r="G16" s="8">
        <v>19</v>
      </c>
      <c r="H16" s="8">
        <v>0</v>
      </c>
      <c r="I16" s="9">
        <f t="shared" si="3"/>
        <v>0.70370370370370372</v>
      </c>
      <c r="J16" s="8">
        <f t="shared" ref="J16:J27" si="4">(F16-SUM(G16:H16))-L16</f>
        <v>8</v>
      </c>
      <c r="K16" s="9">
        <f t="shared" si="1"/>
        <v>0.29629629629629628</v>
      </c>
      <c r="L16" s="8"/>
      <c r="M16" s="9">
        <f t="shared" si="2"/>
        <v>0</v>
      </c>
      <c r="N16" s="8">
        <v>70</v>
      </c>
      <c r="O16" s="12">
        <v>0.74</v>
      </c>
      <c r="P16" s="17"/>
    </row>
    <row r="17" spans="1:16" s="10" customFormat="1" x14ac:dyDescent="0.25">
      <c r="A17" s="17"/>
      <c r="B17" s="13" t="str">
        <f>'1'!B16</f>
        <v>Quimica</v>
      </c>
      <c r="C17" s="8" t="s">
        <v>46</v>
      </c>
      <c r="D17" s="8">
        <f>'1'!D16</f>
        <v>1</v>
      </c>
      <c r="E17" s="8" t="str">
        <f>'1'!E16</f>
        <v>IIND</v>
      </c>
      <c r="F17" s="8">
        <f>'1'!F16</f>
        <v>36</v>
      </c>
      <c r="G17" s="8">
        <v>34</v>
      </c>
      <c r="H17" s="8">
        <v>0</v>
      </c>
      <c r="I17" s="9">
        <f t="shared" si="3"/>
        <v>0.94444444444444442</v>
      </c>
      <c r="J17" s="8">
        <f t="shared" si="4"/>
        <v>2</v>
      </c>
      <c r="K17" s="9">
        <f t="shared" si="1"/>
        <v>5.5555555555555552E-2</v>
      </c>
      <c r="L17" s="8"/>
      <c r="M17" s="9">
        <f t="shared" si="2"/>
        <v>0</v>
      </c>
      <c r="N17" s="8">
        <v>72</v>
      </c>
      <c r="O17" s="12">
        <v>0.8</v>
      </c>
      <c r="P17" s="17"/>
    </row>
    <row r="18" spans="1:16" s="10" customFormat="1" x14ac:dyDescent="0.25">
      <c r="A18" s="17"/>
      <c r="B18" s="13">
        <f>'1'!B17</f>
        <v>0</v>
      </c>
      <c r="C18" s="8">
        <f>'1'!C17</f>
        <v>0</v>
      </c>
      <c r="D18" s="8">
        <f>'1'!D17</f>
        <v>0</v>
      </c>
      <c r="E18" s="8">
        <f>'1'!E17</f>
        <v>0</v>
      </c>
      <c r="F18" s="8">
        <f>'1'!F17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134</v>
      </c>
      <c r="G28" s="20">
        <f>SUM(G13:G27)</f>
        <v>117</v>
      </c>
      <c r="H28" s="20">
        <f>SUM(H13:H27)</f>
        <v>0</v>
      </c>
      <c r="I28" s="21">
        <f>SUM(G28:H28)/F28</f>
        <v>0.87313432835820892</v>
      </c>
      <c r="J28" s="20">
        <f t="shared" si="0"/>
        <v>17</v>
      </c>
      <c r="K28" s="21">
        <f t="shared" si="1"/>
        <v>0.12686567164179105</v>
      </c>
      <c r="L28" s="20">
        <f>SUM(L13:L27)</f>
        <v>0</v>
      </c>
      <c r="M28" s="21">
        <f t="shared" si="2"/>
        <v>0</v>
      </c>
      <c r="N28" s="20">
        <f>AVERAGE(N13:N27)</f>
        <v>71.8</v>
      </c>
      <c r="O28" s="22">
        <f>AVERAGE(O13:O27)</f>
        <v>0.77999999999999992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25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5" zoomScaleNormal="100" zoomScaleSheetLayoutView="100" zoomScalePageLayoutView="70" workbookViewId="0">
      <selection activeCell="J14" sqref="J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34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31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47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36</v>
      </c>
      <c r="C13" s="8"/>
      <c r="D13" s="8"/>
      <c r="E13" s="8" t="str">
        <f>'1'!E13</f>
        <v>IAMB</v>
      </c>
      <c r="F13" s="8">
        <v>26</v>
      </c>
      <c r="G13" s="8">
        <v>19</v>
      </c>
      <c r="H13" s="8">
        <v>5</v>
      </c>
      <c r="I13" s="9">
        <f>(G13+H13)/F13</f>
        <v>0.92307692307692313</v>
      </c>
      <c r="J13" s="8">
        <f t="shared" ref="J13:J27" si="0">(F13-SUM(G13:H13))-L13</f>
        <v>2</v>
      </c>
      <c r="K13" s="9">
        <f t="shared" ref="K13:K27" si="1">J13/F13</f>
        <v>7.6923076923076927E-2</v>
      </c>
      <c r="L13" s="8"/>
      <c r="M13" s="9">
        <f t="shared" ref="M13:M27" si="2">L13/F13</f>
        <v>0</v>
      </c>
      <c r="N13" s="8">
        <v>76</v>
      </c>
      <c r="O13" s="12">
        <v>7.0000000000000007E-2</v>
      </c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>
        <v>16</v>
      </c>
      <c r="H14" s="8">
        <v>1</v>
      </c>
      <c r="I14" s="9">
        <f t="shared" ref="I14:I26" si="3">(G14+H14)/F14</f>
        <v>0.89473684210526316</v>
      </c>
      <c r="J14" s="8">
        <v>2</v>
      </c>
      <c r="K14" s="9">
        <f t="shared" si="1"/>
        <v>0.10526315789473684</v>
      </c>
      <c r="L14" s="8"/>
      <c r="M14" s="9">
        <f t="shared" si="2"/>
        <v>0</v>
      </c>
      <c r="N14" s="8">
        <v>76</v>
      </c>
      <c r="O14" s="12">
        <v>0.03</v>
      </c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>
        <v>16</v>
      </c>
      <c r="H15" s="8">
        <v>6</v>
      </c>
      <c r="I15" s="9">
        <f t="shared" si="3"/>
        <v>0.81481481481481477</v>
      </c>
      <c r="J15" s="8">
        <f t="shared" ref="J15:J26" si="4">(F15-SUM(G15:H15))-L15</f>
        <v>5</v>
      </c>
      <c r="K15" s="9">
        <f t="shared" si="1"/>
        <v>0.18518518518518517</v>
      </c>
      <c r="L15" s="8"/>
      <c r="M15" s="9">
        <f t="shared" si="2"/>
        <v>0</v>
      </c>
      <c r="N15" s="8">
        <v>73</v>
      </c>
      <c r="O15" s="12">
        <v>0.17</v>
      </c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v>37</v>
      </c>
      <c r="G16" s="8">
        <v>19</v>
      </c>
      <c r="H16" s="8">
        <v>17</v>
      </c>
      <c r="I16" s="9">
        <f t="shared" si="3"/>
        <v>0.97297297297297303</v>
      </c>
      <c r="J16" s="8">
        <f t="shared" si="4"/>
        <v>1</v>
      </c>
      <c r="K16" s="9">
        <f t="shared" si="1"/>
        <v>2.7027027027027029E-2</v>
      </c>
      <c r="L16" s="8"/>
      <c r="M16" s="9">
        <f t="shared" si="2"/>
        <v>0</v>
      </c>
      <c r="N16" s="8">
        <v>76</v>
      </c>
      <c r="O16" s="12">
        <v>0.09</v>
      </c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109</v>
      </c>
      <c r="G27" s="20">
        <f>SUM(G13:G26)</f>
        <v>70</v>
      </c>
      <c r="H27" s="20">
        <f>SUM(H13:H26)</f>
        <v>29</v>
      </c>
      <c r="I27" s="21">
        <f>SUM(G27:H27)/F27</f>
        <v>0.90825688073394495</v>
      </c>
      <c r="J27" s="20">
        <f t="shared" si="0"/>
        <v>10</v>
      </c>
      <c r="K27" s="21">
        <f t="shared" si="1"/>
        <v>9.1743119266055051E-2</v>
      </c>
      <c r="L27" s="20">
        <f>SUM(L13:L26)</f>
        <v>0</v>
      </c>
      <c r="M27" s="21">
        <f t="shared" si="2"/>
        <v>0</v>
      </c>
      <c r="N27" s="20">
        <f>AVERAGE(N13:N26)</f>
        <v>75.25</v>
      </c>
      <c r="O27" s="22">
        <f>AVERAGE(O13:O26)</f>
        <v>0.09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2025-07-02T21:33:58Z</cp:lastPrinted>
  <dcterms:created xsi:type="dcterms:W3CDTF">2021-11-22T14:45:25Z</dcterms:created>
  <dcterms:modified xsi:type="dcterms:W3CDTF">2026-01-09T18:04:02Z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