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13_ncr:1_{6456EFA1-F8F7-4960-9299-A3F85CF450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<sst xmlns="http://schemas.openxmlformats.org/spreadsheetml/2006/main" count="137" uniqueCount="46">
  <si>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</si>
  <si>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</si>
  <si>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</si>
  <si>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</si>
  <si>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</si>
  <si>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</si>
  <si>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</si>
  <si>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</si>
  <si>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</si>
  <si>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</si>
  <si>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</si>
  <si>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</si>
  <si>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</si>
  <si>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</si>
  <si>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</si>
  <si>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</si>
  <si>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</si>
  <si>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</si>
  <si>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</si>
  <si>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</si>
  <si>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</si>
  <si>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</si>
  <si>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</si>
  <si>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</si>
  <si>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</si>
  <si>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</si>
  <si>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</si>
  <si>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</si>
  <si>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</si>
  <si>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</si>
  <si>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</si>
  <si>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</si>
  <si>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</si>
  <si>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AGOSTO-DICIEMBRE-2025</t>
  </si>
  <si>
    <t>BERNABE CONTRERAS CONTRERAS</t>
  </si>
  <si>
    <t>ERGONOMIA</t>
  </si>
  <si>
    <t>INGENIERIA ECONOMICA</t>
  </si>
  <si>
    <t>METODOS AVANZADO DE INGENIERIA DE PRODUCTO</t>
  </si>
  <si>
    <t>INVESTIGACION DE OPERACIONES</t>
  </si>
  <si>
    <t>501-A</t>
  </si>
  <si>
    <t>501-B</t>
  </si>
  <si>
    <t>ARRA</t>
  </si>
  <si>
    <t>304-A</t>
  </si>
  <si>
    <t>INGENIERIA INDUSTRIAL</t>
  </si>
  <si>
    <t>INGENIERIA EN SISTEMA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</si>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</sst>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39</v>
      </c>
      <c r="E13" s="8" t="s">
        <v>43</v>
      </c>
      <c r="F13" s="8">
        <v>24</v>
      </c>
      <c r="G13" s="8">
        <v>15</v>
      </c>
      <c r="H13" s="8">
        <v>0</v>
      </c>
      <c r="I13" s="9">
        <f>(G13+H13)/F13</f>
        <v>0.625</v>
      </c>
      <c r="J13" s="8">
        <f t="shared" ref="J13:J27" si="0">(F13-SUM(G13:H13))-L13</f>
        <v>9</v>
      </c>
      <c r="K13" s="9">
        <f t="shared" ref="K13:K27" si="1">J13/F13</f>
        <v>0.375</v>
      </c>
      <c r="L13" s="8"/>
      <c r="M13" s="9">
        <f t="shared" ref="M13:M27" si="2">L13/F13</f>
        <v>0</v>
      </c>
      <c r="N13" s="8">
        <v>40.83</v>
      </c>
      <c r="O13" s="12">
        <v>0.63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40</v>
      </c>
      <c r="E14" s="8" t="s">
        <v>43</v>
      </c>
      <c r="F14" s="8">
        <v>14</v>
      </c>
      <c r="G14" s="8">
        <v>7</v>
      </c>
      <c r="H14" s="8">
        <v>0</v>
      </c>
      <c r="I14" s="9">
        <f t="shared" ref="I14:I26" si="3">(G14+H14)/F14</f>
        <v>0.5</v>
      </c>
      <c r="J14" s="8">
        <f>(F14-SUM(G14:H14))-L14</f>
        <v>7</v>
      </c>
      <c r="K14" s="9">
        <f t="shared" si="1"/>
        <v>0.5</v>
      </c>
      <c r="L14" s="8"/>
      <c r="M14" s="9">
        <f t="shared" si="2"/>
        <v>0</v>
      </c>
      <c r="N14" s="8">
        <v>36.14</v>
      </c>
      <c r="O14" s="12">
        <v>0.44</v>
      </c>
      <c r="P14" s="17"/>
    </row>
    <row r="15" spans="1:16" s="10" customFormat="1" ht="25.5" x14ac:dyDescent="0.2">
      <c r="A15" s="17"/>
      <c r="B15" s="7" t="s">
        <v>36</v>
      </c>
      <c r="C15" s="8" t="s">
        <v>45</v>
      </c>
      <c r="D15" s="8" t="s">
        <v>41</v>
      </c>
      <c r="E15" s="8" t="s">
        <v>43</v>
      </c>
      <c r="F15" s="8"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7" t="s">
        <v>37</v>
      </c>
      <c r="C16" s="8" t="s">
        <v>45</v>
      </c>
      <c r="D16" s="8">
        <v>901</v>
      </c>
      <c r="E16" s="8" t="s">
        <v>43</v>
      </c>
      <c r="F16" s="8"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7" t="s">
        <v>38</v>
      </c>
      <c r="C17" s="8" t="s">
        <v>45</v>
      </c>
      <c r="D17" s="8" t="s">
        <v>42</v>
      </c>
      <c r="E17" s="8" t="s">
        <v>44</v>
      </c>
      <c r="F17" s="8"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22</v>
      </c>
      <c r="H27" s="20">
        <f>SUM(H13:H26)</f>
        <v>0</v>
      </c>
      <c r="I27" s="21">
        <f>SUM(G27:H27)/F27</f>
        <v>0.28205128205128205</v>
      </c>
      <c r="J27" s="20">
        <f t="shared" si="0"/>
        <v>56</v>
      </c>
      <c r="K27" s="21">
        <f t="shared" si="1"/>
        <v>0.71794871794871795</v>
      </c>
      <c r="L27" s="20">
        <f>SUM(L13:L26)</f>
        <v>0</v>
      </c>
      <c r="M27" s="21">
        <f t="shared" si="2"/>
        <v>0</v>
      </c>
      <c r="N27" s="20">
        <f>AVERAGE(N13:N26)</f>
        <v>38.484999999999999</v>
      </c>
      <c r="O27" s="22">
        <f>AVERAGE(O13:O26)</f>
        <v>0.53500000000000003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ERGONOMIA</v>
      </c>
      <c r="C13" s="8" t="str">
        <f>'1'!C13</f>
        <v>I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tr">
        <f>'1'!C14</f>
        <v>I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tr">
        <f>'1'!C15</f>
        <v>NA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tr">
        <f>'1'!C16</f>
        <v>NA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NA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ERGONOMIA</v>
      </c>
      <c r="C13" s="8" t="str">
        <f>'1'!C13</f>
        <v>I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tr">
        <f>'1'!C14</f>
        <v>I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tr">
        <f>'1'!C15</f>
        <v>NA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tr">
        <f>'1'!C16</f>
        <v>NA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NA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5" zoomScaleNormal="100" zoomScaleSheetLayoutView="100" zoomScalePageLayoutView="70" workbookViewId="0">
      <selection activeCell="S29" sqref="S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ERGONOMIA</v>
      </c>
      <c r="C13" s="8" t="str">
        <f>'1'!C13</f>
        <v>I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tr">
        <f>'1'!C14</f>
        <v>I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tr">
        <f>'1'!C15</f>
        <v>NA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tr">
        <f>'1'!C16</f>
        <v>NA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NA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2025-07-02T21:33:58Z</cp:lastPrinted>
  <dcterms:created xsi:type="dcterms:W3CDTF">2021-11-22T14:45:25Z</dcterms:created>
  <dcterms:modified xsi:type="dcterms:W3CDTF">2025-09-26T20:03:20Z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